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A\Desktop\ТБО\"/>
    </mc:Choice>
  </mc:AlternateContent>
  <bookViews>
    <workbookView xWindow="0" yWindow="0" windowWidth="28800" windowHeight="12435"/>
  </bookViews>
  <sheets>
    <sheet name="п1 - чистот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S58" i="1" s="1"/>
  <c r="L58" i="1"/>
  <c r="R58" i="1" s="1"/>
  <c r="M57" i="1"/>
  <c r="S57" i="1" s="1"/>
  <c r="L57" i="1"/>
  <c r="R57" i="1" s="1"/>
  <c r="T57" i="1" s="1"/>
  <c r="S56" i="1"/>
  <c r="M56" i="1"/>
  <c r="L56" i="1"/>
  <c r="R56" i="1" s="1"/>
  <c r="T56" i="1" s="1"/>
  <c r="M55" i="1"/>
  <c r="S55" i="1" s="1"/>
  <c r="L55" i="1"/>
  <c r="R55" i="1" s="1"/>
  <c r="T55" i="1" s="1"/>
  <c r="M54" i="1"/>
  <c r="S54" i="1" s="1"/>
  <c r="L54" i="1"/>
  <c r="R54" i="1" s="1"/>
  <c r="M53" i="1"/>
  <c r="S53" i="1" s="1"/>
  <c r="L53" i="1"/>
  <c r="R53" i="1" s="1"/>
  <c r="T53" i="1" s="1"/>
  <c r="S52" i="1"/>
  <c r="M52" i="1"/>
  <c r="L52" i="1"/>
  <c r="R52" i="1" s="1"/>
  <c r="T52" i="1" s="1"/>
  <c r="M51" i="1"/>
  <c r="S51" i="1" s="1"/>
  <c r="L51" i="1"/>
  <c r="R51" i="1" s="1"/>
  <c r="T51" i="1" s="1"/>
  <c r="M50" i="1"/>
  <c r="S50" i="1" s="1"/>
  <c r="L50" i="1"/>
  <c r="R50" i="1" s="1"/>
  <c r="M49" i="1"/>
  <c r="S49" i="1" s="1"/>
  <c r="L49" i="1"/>
  <c r="R49" i="1" s="1"/>
  <c r="T49" i="1" s="1"/>
  <c r="S48" i="1"/>
  <c r="M48" i="1"/>
  <c r="L48" i="1"/>
  <c r="R48" i="1" s="1"/>
  <c r="T48" i="1" s="1"/>
  <c r="M47" i="1"/>
  <c r="S47" i="1" s="1"/>
  <c r="L47" i="1"/>
  <c r="R47" i="1" s="1"/>
  <c r="T47" i="1" s="1"/>
  <c r="M46" i="1"/>
  <c r="S46" i="1" s="1"/>
  <c r="L46" i="1"/>
  <c r="R46" i="1" s="1"/>
  <c r="M45" i="1"/>
  <c r="S45" i="1" s="1"/>
  <c r="L45" i="1"/>
  <c r="R45" i="1" s="1"/>
  <c r="T45" i="1" s="1"/>
  <c r="K44" i="1"/>
  <c r="J44" i="1"/>
  <c r="I44" i="1"/>
  <c r="H44" i="1"/>
  <c r="G44" i="1"/>
  <c r="F44" i="1"/>
  <c r="E44" i="1"/>
  <c r="D44" i="1"/>
  <c r="C44" i="1"/>
  <c r="M44" i="1" s="1"/>
  <c r="S44" i="1" s="1"/>
  <c r="B44" i="1"/>
  <c r="M43" i="1"/>
  <c r="S43" i="1" s="1"/>
  <c r="L43" i="1"/>
  <c r="R43" i="1" s="1"/>
  <c r="T43" i="1" s="1"/>
  <c r="S42" i="1"/>
  <c r="M42" i="1"/>
  <c r="L42" i="1"/>
  <c r="R42" i="1" s="1"/>
  <c r="T42" i="1" s="1"/>
  <c r="M41" i="1"/>
  <c r="S41" i="1" s="1"/>
  <c r="L41" i="1"/>
  <c r="R41" i="1" s="1"/>
  <c r="T41" i="1" s="1"/>
  <c r="M40" i="1"/>
  <c r="S40" i="1" s="1"/>
  <c r="L40" i="1"/>
  <c r="R40" i="1" s="1"/>
  <c r="M39" i="1"/>
  <c r="S39" i="1" s="1"/>
  <c r="L39" i="1"/>
  <c r="R39" i="1" s="1"/>
  <c r="T39" i="1" s="1"/>
  <c r="K38" i="1"/>
  <c r="J38" i="1"/>
  <c r="I38" i="1"/>
  <c r="H38" i="1"/>
  <c r="G38" i="1"/>
  <c r="F38" i="1"/>
  <c r="E38" i="1"/>
  <c r="D38" i="1"/>
  <c r="C38" i="1"/>
  <c r="M38" i="1" s="1"/>
  <c r="S38" i="1" s="1"/>
  <c r="B38" i="1"/>
  <c r="M37" i="1"/>
  <c r="S37" i="1" s="1"/>
  <c r="L37" i="1"/>
  <c r="R37" i="1" s="1"/>
  <c r="T37" i="1" s="1"/>
  <c r="S36" i="1"/>
  <c r="M36" i="1"/>
  <c r="L36" i="1"/>
  <c r="R36" i="1" s="1"/>
  <c r="T36" i="1" s="1"/>
  <c r="M35" i="1"/>
  <c r="S35" i="1" s="1"/>
  <c r="L35" i="1"/>
  <c r="R35" i="1" s="1"/>
  <c r="T35" i="1" s="1"/>
  <c r="M34" i="1"/>
  <c r="S34" i="1" s="1"/>
  <c r="L34" i="1"/>
  <c r="R34" i="1" s="1"/>
  <c r="M33" i="1"/>
  <c r="S33" i="1" s="1"/>
  <c r="L33" i="1"/>
  <c r="R33" i="1" s="1"/>
  <c r="T33" i="1" s="1"/>
  <c r="K32" i="1"/>
  <c r="J32" i="1"/>
  <c r="I32" i="1"/>
  <c r="H32" i="1"/>
  <c r="G32" i="1"/>
  <c r="F32" i="1"/>
  <c r="E32" i="1"/>
  <c r="M32" i="1" s="1"/>
  <c r="S32" i="1" s="1"/>
  <c r="D32" i="1"/>
  <c r="M31" i="1"/>
  <c r="S31" i="1" s="1"/>
  <c r="L31" i="1"/>
  <c r="R31" i="1" s="1"/>
  <c r="T31" i="1" s="1"/>
  <c r="S30" i="1"/>
  <c r="M30" i="1"/>
  <c r="L30" i="1"/>
  <c r="R30" i="1" s="1"/>
  <c r="T30" i="1" s="1"/>
  <c r="M29" i="1"/>
  <c r="S29" i="1" s="1"/>
  <c r="L29" i="1"/>
  <c r="R29" i="1" s="1"/>
  <c r="T29" i="1" s="1"/>
  <c r="M28" i="1"/>
  <c r="S28" i="1" s="1"/>
  <c r="L28" i="1"/>
  <c r="R28" i="1" s="1"/>
  <c r="M27" i="1"/>
  <c r="S27" i="1" s="1"/>
  <c r="L27" i="1"/>
  <c r="R27" i="1" s="1"/>
  <c r="T27" i="1" s="1"/>
  <c r="K26" i="1"/>
  <c r="J26" i="1"/>
  <c r="I26" i="1"/>
  <c r="H26" i="1"/>
  <c r="G26" i="1"/>
  <c r="F26" i="1"/>
  <c r="E26" i="1"/>
  <c r="M26" i="1" s="1"/>
  <c r="S26" i="1" s="1"/>
  <c r="D26" i="1"/>
  <c r="M25" i="1"/>
  <c r="S25" i="1" s="1"/>
  <c r="L25" i="1"/>
  <c r="R25" i="1" s="1"/>
  <c r="T25" i="1" s="1"/>
  <c r="S24" i="1"/>
  <c r="M24" i="1"/>
  <c r="L24" i="1"/>
  <c r="R24" i="1" s="1"/>
  <c r="T24" i="1" s="1"/>
  <c r="M23" i="1"/>
  <c r="S23" i="1" s="1"/>
  <c r="L23" i="1"/>
  <c r="R23" i="1" s="1"/>
  <c r="T23" i="1" s="1"/>
  <c r="M22" i="1"/>
  <c r="S22" i="1" s="1"/>
  <c r="L22" i="1"/>
  <c r="R22" i="1" s="1"/>
  <c r="M21" i="1"/>
  <c r="S21" i="1" s="1"/>
  <c r="L21" i="1"/>
  <c r="R21" i="1" s="1"/>
  <c r="T21" i="1" s="1"/>
  <c r="S20" i="1"/>
  <c r="M20" i="1"/>
  <c r="L20" i="1"/>
  <c r="R20" i="1" s="1"/>
  <c r="T20" i="1" s="1"/>
  <c r="M19" i="1"/>
  <c r="S19" i="1" s="1"/>
  <c r="L19" i="1"/>
  <c r="R19" i="1" s="1"/>
  <c r="T19" i="1" s="1"/>
  <c r="M18" i="1"/>
  <c r="S18" i="1" s="1"/>
  <c r="L18" i="1"/>
  <c r="R18" i="1" s="1"/>
  <c r="M17" i="1"/>
  <c r="S17" i="1" s="1"/>
  <c r="L17" i="1"/>
  <c r="R17" i="1" s="1"/>
  <c r="T17" i="1" s="1"/>
  <c r="K16" i="1"/>
  <c r="J16" i="1"/>
  <c r="I16" i="1"/>
  <c r="H16" i="1"/>
  <c r="G16" i="1"/>
  <c r="F16" i="1"/>
  <c r="E16" i="1"/>
  <c r="D16" i="1"/>
  <c r="C16" i="1"/>
  <c r="M16" i="1" s="1"/>
  <c r="S16" i="1" s="1"/>
  <c r="B16" i="1"/>
  <c r="M15" i="1"/>
  <c r="S15" i="1" s="1"/>
  <c r="L15" i="1"/>
  <c r="R15" i="1" s="1"/>
  <c r="T15" i="1" s="1"/>
  <c r="S14" i="1"/>
  <c r="M14" i="1"/>
  <c r="L14" i="1"/>
  <c r="R14" i="1" s="1"/>
  <c r="T14" i="1" s="1"/>
  <c r="K13" i="1"/>
  <c r="J13" i="1"/>
  <c r="I13" i="1"/>
  <c r="H13" i="1"/>
  <c r="G13" i="1"/>
  <c r="F13" i="1"/>
  <c r="E13" i="1"/>
  <c r="D13" i="1"/>
  <c r="C13" i="1"/>
  <c r="M13" i="1" s="1"/>
  <c r="S13" i="1" s="1"/>
  <c r="B13" i="1"/>
  <c r="L13" i="1" s="1"/>
  <c r="R13" i="1" s="1"/>
  <c r="T13" i="1" s="1"/>
  <c r="S12" i="1"/>
  <c r="M12" i="1"/>
  <c r="L12" i="1"/>
  <c r="R12" i="1" s="1"/>
  <c r="T12" i="1" s="1"/>
  <c r="M11" i="1"/>
  <c r="S11" i="1" s="1"/>
  <c r="L11" i="1"/>
  <c r="R11" i="1" s="1"/>
  <c r="T11" i="1" s="1"/>
  <c r="M10" i="1"/>
  <c r="S10" i="1" s="1"/>
  <c r="L10" i="1"/>
  <c r="R10" i="1" s="1"/>
  <c r="M9" i="1"/>
  <c r="S9" i="1" s="1"/>
  <c r="L9" i="1"/>
  <c r="R9" i="1" s="1"/>
  <c r="T9" i="1" s="1"/>
  <c r="K8" i="1"/>
  <c r="J8" i="1"/>
  <c r="I8" i="1"/>
  <c r="H8" i="1"/>
  <c r="G8" i="1"/>
  <c r="F8" i="1"/>
  <c r="E8" i="1"/>
  <c r="D8" i="1"/>
  <c r="C8" i="1"/>
  <c r="M8" i="1" s="1"/>
  <c r="S8" i="1" s="1"/>
  <c r="B8" i="1"/>
  <c r="L7" i="1"/>
  <c r="R7" i="1" s="1"/>
  <c r="C7" i="1"/>
  <c r="M7" i="1" s="1"/>
  <c r="S7" i="1" s="1"/>
  <c r="S6" i="1" s="1"/>
  <c r="K6" i="1"/>
  <c r="J6" i="1"/>
  <c r="I6" i="1"/>
  <c r="H6" i="1"/>
  <c r="G6" i="1"/>
  <c r="F6" i="1"/>
  <c r="E6" i="1"/>
  <c r="D6" i="1"/>
  <c r="C6" i="1"/>
  <c r="M6" i="1" s="1"/>
  <c r="B6" i="1"/>
  <c r="L6" i="1" s="1"/>
  <c r="T7" i="1" l="1"/>
  <c r="L8" i="1"/>
  <c r="R8" i="1" s="1"/>
  <c r="T8" i="1" s="1"/>
  <c r="T10" i="1"/>
  <c r="L16" i="1"/>
  <c r="R16" i="1" s="1"/>
  <c r="T16" i="1" s="1"/>
  <c r="T18" i="1"/>
  <c r="T22" i="1"/>
  <c r="L26" i="1"/>
  <c r="R26" i="1" s="1"/>
  <c r="T26" i="1" s="1"/>
  <c r="T28" i="1"/>
  <c r="L32" i="1"/>
  <c r="R32" i="1" s="1"/>
  <c r="T32" i="1" s="1"/>
  <c r="T34" i="1"/>
  <c r="L38" i="1"/>
  <c r="R38" i="1" s="1"/>
  <c r="T38" i="1" s="1"/>
  <c r="T40" i="1"/>
  <c r="L44" i="1"/>
  <c r="R44" i="1" s="1"/>
  <c r="T44" i="1" s="1"/>
  <c r="T46" i="1"/>
  <c r="T50" i="1"/>
  <c r="T54" i="1"/>
  <c r="T58" i="1"/>
  <c r="R6" i="1" l="1"/>
  <c r="T6" i="1" s="1"/>
</calcChain>
</file>

<file path=xl/sharedStrings.xml><?xml version="1.0" encoding="utf-8"?>
<sst xmlns="http://schemas.openxmlformats.org/spreadsheetml/2006/main" count="98" uniqueCount="76">
  <si>
    <t>Приложение 1В</t>
  </si>
  <si>
    <t>справка за приходите по такса битови отпадъци в част "поддържане чистотата на териториите за обществено ползване " - план за 2021г.</t>
  </si>
  <si>
    <t>флаг</t>
  </si>
  <si>
    <t>пълен облог</t>
  </si>
  <si>
    <t>извън строителни - пълен облог</t>
  </si>
  <si>
    <t>изв.стр.незастр</t>
  </si>
  <si>
    <t>депо и чистота</t>
  </si>
  <si>
    <t>незастроени</t>
  </si>
  <si>
    <t>без такса</t>
  </si>
  <si>
    <t>основи</t>
  </si>
  <si>
    <t>размер (%о)</t>
  </si>
  <si>
    <t>събираемост</t>
  </si>
  <si>
    <t>приход</t>
  </si>
  <si>
    <t>лице</t>
  </si>
  <si>
    <t>ФЛ</t>
  </si>
  <si>
    <t>ЮЛ</t>
  </si>
  <si>
    <t>юл</t>
  </si>
  <si>
    <t>фл</t>
  </si>
  <si>
    <t>общо</t>
  </si>
  <si>
    <t>район/НМ</t>
  </si>
  <si>
    <t xml:space="preserve"> + </t>
  </si>
  <si>
    <t xml:space="preserve"> - </t>
  </si>
  <si>
    <t>2020г. :</t>
  </si>
  <si>
    <t>ОБЩО</t>
  </si>
  <si>
    <t>Дряново</t>
  </si>
  <si>
    <t>райони 1 и 5 (без гр.Дряново)</t>
  </si>
  <si>
    <t>Царева Ливада</t>
  </si>
  <si>
    <t>Радовци</t>
  </si>
  <si>
    <t>Г.Българени</t>
  </si>
  <si>
    <t>Глушка</t>
  </si>
  <si>
    <t>Район 2 (без гр.Дряново и кварталите)</t>
  </si>
  <si>
    <t>Ганчовец</t>
  </si>
  <si>
    <t>Руня</t>
  </si>
  <si>
    <t>Район 3 (без гр.Дряново - подст.)</t>
  </si>
  <si>
    <t>Туркинча</t>
  </si>
  <si>
    <t>Соколово</t>
  </si>
  <si>
    <t>Гоздейка</t>
  </si>
  <si>
    <t>Длъгня</t>
  </si>
  <si>
    <t>Катранджии</t>
  </si>
  <si>
    <t>Маноя</t>
  </si>
  <si>
    <t>Косарка</t>
  </si>
  <si>
    <t>Саласука</t>
  </si>
  <si>
    <t>Зая</t>
  </si>
  <si>
    <t>Район 4 (без гр.Дряново и кварталите)</t>
  </si>
  <si>
    <t>Керека</t>
  </si>
  <si>
    <t>Денчевци</t>
  </si>
  <si>
    <t>Пейна</t>
  </si>
  <si>
    <t>Чуково</t>
  </si>
  <si>
    <t>Гостилица</t>
  </si>
  <si>
    <t>Район 6 (без гр.Дряново, кварталите и ман.)</t>
  </si>
  <si>
    <t>Геша</t>
  </si>
  <si>
    <t>Караиванца</t>
  </si>
  <si>
    <t>Скалско</t>
  </si>
  <si>
    <t>Славейково</t>
  </si>
  <si>
    <t>Янтра</t>
  </si>
  <si>
    <t>СЕЛА С ДЕПО И ЧИСТОТА</t>
  </si>
  <si>
    <t>БУЧУКОВЦИ</t>
  </si>
  <si>
    <t>КУМАНИТЕ</t>
  </si>
  <si>
    <t>РУСИНОВЦИ</t>
  </si>
  <si>
    <t>МАЛКИ БЪЛГАРЕНИ</t>
  </si>
  <si>
    <t>РАДАНЧЕТО</t>
  </si>
  <si>
    <t>села само с чистота</t>
  </si>
  <si>
    <t>БАЛВАНЦИТЕ</t>
  </si>
  <si>
    <t>ГЕНЯ</t>
  </si>
  <si>
    <t>ГОРНИ ВЪРПИЩА</t>
  </si>
  <si>
    <t>ГЪРНЯ</t>
  </si>
  <si>
    <t>ДОБРЕНИТЕ</t>
  </si>
  <si>
    <t>ДОЛНИ ВЪРПИЩА</t>
  </si>
  <si>
    <t>ДОЛНИ ДРАГОЙЧА</t>
  </si>
  <si>
    <t>ДОЧА</t>
  </si>
  <si>
    <t>ИГНАТОВЦИ</t>
  </si>
  <si>
    <t>ИСКРА</t>
  </si>
  <si>
    <t>КАЛОМЕН</t>
  </si>
  <si>
    <t>РИТЯ</t>
  </si>
  <si>
    <t>СЯРОВЦИ</t>
  </si>
  <si>
    <t>ШУШНЯ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</si>
</sst>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1" fillId="0" borderId="0" xfId="0" applyFont="1"/>
    <xf numFmtId="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2" xfId="0" applyBorder="1"/>
    <xf numFmtId="4" fontId="0" fillId="0" borderId="2" xfId="0" applyNumberFormat="1" applyBorder="1" applyAlignment="1">
      <alignment horizontal="center"/>
    </xf>
    <xf numFmtId="4" fontId="0" fillId="0" borderId="2" xfId="0" applyNumberFormat="1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/>
    <xf numFmtId="0" fontId="1" fillId="0" borderId="2" xfId="0" applyFont="1" applyBorder="1"/>
    <xf numFmtId="0" fontId="0" fillId="2" borderId="2" xfId="0" applyFill="1" applyBorder="1"/>
    <xf numFmtId="4" fontId="0" fillId="2" borderId="2" xfId="0" applyNumberFormat="1" applyFill="1" applyBorder="1"/>
    <xf numFmtId="0" fontId="0" fillId="3" borderId="2" xfId="0" applyFill="1" applyBorder="1"/>
    <xf numFmtId="4" fontId="0" fillId="0" borderId="2" xfId="0" applyNumberFormat="1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workbookViewId="0">
      <selection activeCell="A2" sqref="A2:T2"/>
    </sheetView>
  </sheetViews>
  <sheetFormatPr defaultRowHeight="15" x14ac:dyDescent="0.25"/>
  <cols>
    <col min="1" max="1" width="41.140625" customWidth="1"/>
    <col min="2" max="2" width="12.42578125" style="1" hidden="1" customWidth="1"/>
    <col min="3" max="3" width="12.5703125" style="1" hidden="1" customWidth="1"/>
    <col min="4" max="5" width="15.28515625" style="1" hidden="1" customWidth="1"/>
    <col min="6" max="6" width="15.5703125" style="1" hidden="1" customWidth="1"/>
    <col min="7" max="10" width="13.7109375" style="1" hidden="1" customWidth="1"/>
    <col min="11" max="11" width="9.140625" style="1" hidden="1" customWidth="1"/>
    <col min="12" max="12" width="13.140625" style="1" customWidth="1"/>
    <col min="13" max="13" width="12.42578125" style="1" bestFit="1" customWidth="1"/>
    <col min="14" max="14" width="7.5703125" customWidth="1"/>
    <col min="15" max="15" width="7.28515625" customWidth="1"/>
    <col min="18" max="18" width="9.85546875" style="1" customWidth="1"/>
    <col min="19" max="19" width="10.5703125" style="1" customWidth="1"/>
    <col min="20" max="20" width="10" style="1" bestFit="1" customWidth="1"/>
  </cols>
  <sheetData>
    <row r="1" spans="1:22" x14ac:dyDescent="0.25">
      <c r="N1" s="1"/>
      <c r="O1" s="2"/>
      <c r="P1" s="2"/>
      <c r="R1"/>
      <c r="S1"/>
      <c r="T1" s="3" t="s">
        <v>0</v>
      </c>
      <c r="U1" s="1"/>
    </row>
    <row r="2" spans="1:22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spans="1:22" ht="15" customHeight="1" x14ac:dyDescent="0.25">
      <c r="A3" s="6" t="s">
        <v>2</v>
      </c>
      <c r="B3" s="7" t="s">
        <v>3</v>
      </c>
      <c r="C3" s="7"/>
      <c r="D3" s="7" t="s">
        <v>4</v>
      </c>
      <c r="E3" s="7"/>
      <c r="F3" s="8" t="s">
        <v>5</v>
      </c>
      <c r="G3" s="7" t="s">
        <v>6</v>
      </c>
      <c r="H3" s="7"/>
      <c r="I3" s="9" t="s">
        <v>7</v>
      </c>
      <c r="J3" s="10"/>
      <c r="K3" s="8" t="s">
        <v>8</v>
      </c>
      <c r="L3" s="11" t="s">
        <v>9</v>
      </c>
      <c r="M3" s="11"/>
      <c r="N3" s="12" t="s">
        <v>10</v>
      </c>
      <c r="O3" s="12"/>
      <c r="P3" s="12" t="s">
        <v>11</v>
      </c>
      <c r="Q3" s="12"/>
      <c r="R3" s="13" t="s">
        <v>12</v>
      </c>
      <c r="S3" s="14"/>
      <c r="T3" s="15"/>
    </row>
    <row r="4" spans="1:22" x14ac:dyDescent="0.25">
      <c r="A4" s="6" t="s">
        <v>13</v>
      </c>
      <c r="B4" s="16" t="s">
        <v>14</v>
      </c>
      <c r="C4" s="16" t="s">
        <v>15</v>
      </c>
      <c r="D4" s="16" t="s">
        <v>14</v>
      </c>
      <c r="E4" s="16" t="s">
        <v>15</v>
      </c>
      <c r="F4" s="17" t="s">
        <v>16</v>
      </c>
      <c r="G4" s="16" t="s">
        <v>17</v>
      </c>
      <c r="H4" s="16" t="s">
        <v>16</v>
      </c>
      <c r="I4" s="16" t="s">
        <v>17</v>
      </c>
      <c r="J4" s="16" t="s">
        <v>16</v>
      </c>
      <c r="K4" s="8" t="s">
        <v>15</v>
      </c>
      <c r="L4" s="18" t="s">
        <v>17</v>
      </c>
      <c r="M4" s="18" t="s">
        <v>16</v>
      </c>
      <c r="N4" s="18" t="s">
        <v>17</v>
      </c>
      <c r="O4" s="18" t="s">
        <v>16</v>
      </c>
      <c r="P4" s="18" t="s">
        <v>17</v>
      </c>
      <c r="Q4" s="18" t="s">
        <v>16</v>
      </c>
      <c r="R4" s="18" t="s">
        <v>17</v>
      </c>
      <c r="S4" s="18" t="s">
        <v>16</v>
      </c>
      <c r="T4" s="19" t="s">
        <v>18</v>
      </c>
    </row>
    <row r="5" spans="1:22" x14ac:dyDescent="0.25">
      <c r="A5" s="6" t="s">
        <v>19</v>
      </c>
      <c r="B5" s="16" t="s">
        <v>20</v>
      </c>
      <c r="C5" s="16" t="s">
        <v>20</v>
      </c>
      <c r="D5" s="16" t="s">
        <v>20</v>
      </c>
      <c r="E5" s="16" t="s">
        <v>20</v>
      </c>
      <c r="F5" s="17" t="s">
        <v>20</v>
      </c>
      <c r="G5" s="16" t="s">
        <v>20</v>
      </c>
      <c r="H5" s="16" t="s">
        <v>20</v>
      </c>
      <c r="I5" s="16" t="s">
        <v>20</v>
      </c>
      <c r="J5" s="16" t="s">
        <v>20</v>
      </c>
      <c r="K5" s="16" t="s">
        <v>21</v>
      </c>
      <c r="L5" s="8"/>
      <c r="M5" s="20" t="s">
        <v>22</v>
      </c>
      <c r="N5" s="6">
        <v>1</v>
      </c>
      <c r="O5" s="6">
        <v>1</v>
      </c>
      <c r="P5" s="6"/>
      <c r="Q5" s="6"/>
      <c r="R5" s="8"/>
      <c r="S5" s="8"/>
      <c r="T5" s="8"/>
    </row>
    <row r="6" spans="1:22" s="2" customFormat="1" x14ac:dyDescent="0.25">
      <c r="A6" s="21" t="s">
        <v>23</v>
      </c>
      <c r="B6" s="22">
        <f>B7+B8+B13+B16+B26+B32+B38+B44</f>
        <v>78453047.699999988</v>
      </c>
      <c r="C6" s="22">
        <f t="shared" ref="C6:K6" si="0">C7+C8+C13+C16+C26+C32+C38+C44</f>
        <v>63683477.499999993</v>
      </c>
      <c r="D6" s="22">
        <f t="shared" si="0"/>
        <v>309843.20000000001</v>
      </c>
      <c r="E6" s="22">
        <f t="shared" si="0"/>
        <v>6420654.8000000007</v>
      </c>
      <c r="F6" s="22">
        <f t="shared" si="0"/>
        <v>112219.7</v>
      </c>
      <c r="G6" s="22">
        <f t="shared" si="0"/>
        <v>1032083.7999999999</v>
      </c>
      <c r="H6" s="22">
        <f t="shared" si="0"/>
        <v>36314.099999999977</v>
      </c>
      <c r="I6" s="22">
        <f t="shared" si="0"/>
        <v>5660865.3999999994</v>
      </c>
      <c r="J6" s="22">
        <f t="shared" si="0"/>
        <v>4174700.5000000005</v>
      </c>
      <c r="K6" s="22">
        <f t="shared" si="0"/>
        <v>74269</v>
      </c>
      <c r="L6" s="22">
        <f>B6+D6+G6+I6</f>
        <v>85455840.099999994</v>
      </c>
      <c r="M6" s="22">
        <f>C6+E6+F6+H6+J6-K6</f>
        <v>74353097.599999994</v>
      </c>
      <c r="N6" s="23"/>
      <c r="O6" s="23"/>
      <c r="P6" s="23"/>
      <c r="Q6" s="23"/>
      <c r="R6" s="22">
        <f>R7+R8+R13+R16+R26+R32+R38+R44</f>
        <v>115120.99539599998</v>
      </c>
      <c r="S6" s="22">
        <f>S7+S8+S13+S16+S26+S32+S38+S44</f>
        <v>88833.882951000007</v>
      </c>
      <c r="T6" s="22">
        <f>R6+S6</f>
        <v>203954.87834699999</v>
      </c>
    </row>
    <row r="7" spans="1:22" x14ac:dyDescent="0.25">
      <c r="A7" s="24" t="s">
        <v>24</v>
      </c>
      <c r="B7" s="25">
        <v>61128493.799999997</v>
      </c>
      <c r="C7" s="25">
        <f>58443058-7298039</f>
        <v>51145019</v>
      </c>
      <c r="D7" s="25">
        <v>301066.09999999998</v>
      </c>
      <c r="E7" s="25">
        <v>1178409.2999999998</v>
      </c>
      <c r="F7" s="25">
        <v>105344.7</v>
      </c>
      <c r="G7" s="25">
        <v>847664</v>
      </c>
      <c r="H7" s="25">
        <v>36314.099999999977</v>
      </c>
      <c r="I7" s="25">
        <v>1907787.8</v>
      </c>
      <c r="J7" s="25">
        <v>3449001.2</v>
      </c>
      <c r="K7" s="25">
        <v>74269</v>
      </c>
      <c r="L7" s="25">
        <f t="shared" ref="L7:L58" si="1">B7+D7+G7+I7</f>
        <v>64185011.699999996</v>
      </c>
      <c r="M7" s="25">
        <f t="shared" ref="M7:M58" si="2">C7+E7+F7+H7+J7-K7</f>
        <v>55839819.300000004</v>
      </c>
      <c r="N7" s="24">
        <v>1.5</v>
      </c>
      <c r="O7" s="24">
        <v>1.5</v>
      </c>
      <c r="P7" s="24">
        <v>0.9</v>
      </c>
      <c r="Q7" s="24">
        <v>0.8</v>
      </c>
      <c r="R7" s="25">
        <f t="shared" ref="R7:S58" si="3">L7*N7*P7/1000</f>
        <v>86649.765794999999</v>
      </c>
      <c r="S7" s="25">
        <f t="shared" si="3"/>
        <v>67007.783160000006</v>
      </c>
      <c r="T7" s="25">
        <f t="shared" ref="T7:T58" si="4">R7+S7</f>
        <v>153657.54895500001</v>
      </c>
    </row>
    <row r="8" spans="1:22" x14ac:dyDescent="0.25">
      <c r="A8" s="26" t="s">
        <v>25</v>
      </c>
      <c r="B8" s="25">
        <f>SUM(B9:B12)</f>
        <v>4573752.8</v>
      </c>
      <c r="C8" s="25">
        <f t="shared" ref="C8:K8" si="5">SUM(C9:C12)</f>
        <v>2572782</v>
      </c>
      <c r="D8" s="25">
        <f t="shared" si="5"/>
        <v>0</v>
      </c>
      <c r="E8" s="25">
        <f t="shared" si="5"/>
        <v>1149248.2</v>
      </c>
      <c r="F8" s="25">
        <f t="shared" si="5"/>
        <v>0</v>
      </c>
      <c r="G8" s="25">
        <f t="shared" si="5"/>
        <v>136544.70000000001</v>
      </c>
      <c r="H8" s="25">
        <f t="shared" si="5"/>
        <v>0</v>
      </c>
      <c r="I8" s="25">
        <f t="shared" si="5"/>
        <v>538391</v>
      </c>
      <c r="J8" s="25">
        <f t="shared" si="5"/>
        <v>138453.20000000001</v>
      </c>
      <c r="K8" s="25">
        <f t="shared" si="5"/>
        <v>0</v>
      </c>
      <c r="L8" s="25">
        <f t="shared" si="1"/>
        <v>5248688.5</v>
      </c>
      <c r="M8" s="25">
        <f t="shared" si="2"/>
        <v>3860483.4000000004</v>
      </c>
      <c r="N8" s="24">
        <v>1.5</v>
      </c>
      <c r="O8" s="24">
        <v>1.5</v>
      </c>
      <c r="P8" s="24">
        <v>0.88</v>
      </c>
      <c r="Q8" s="24">
        <v>0.78</v>
      </c>
      <c r="R8" s="25">
        <f t="shared" si="3"/>
        <v>6928.2688200000002</v>
      </c>
      <c r="S8" s="25">
        <f t="shared" si="3"/>
        <v>4516.7655780000005</v>
      </c>
      <c r="T8" s="25">
        <f t="shared" si="4"/>
        <v>11445.034398</v>
      </c>
    </row>
    <row r="9" spans="1:22" x14ac:dyDescent="0.25">
      <c r="A9" s="24" t="s">
        <v>26</v>
      </c>
      <c r="B9" s="8">
        <v>4206636</v>
      </c>
      <c r="C9" s="8">
        <v>2399651.5</v>
      </c>
      <c r="D9" s="8">
        <v>0</v>
      </c>
      <c r="E9" s="8">
        <v>1149248.2</v>
      </c>
      <c r="F9" s="8"/>
      <c r="G9" s="8">
        <v>136544.70000000001</v>
      </c>
      <c r="H9" s="8">
        <v>0</v>
      </c>
      <c r="I9" s="8">
        <v>472644.6</v>
      </c>
      <c r="J9" s="8">
        <v>133748.90000000002</v>
      </c>
      <c r="K9" s="8"/>
      <c r="L9" s="8">
        <f t="shared" si="1"/>
        <v>4815825.3</v>
      </c>
      <c r="M9" s="8">
        <f t="shared" si="2"/>
        <v>3682648.6</v>
      </c>
      <c r="N9" s="6">
        <v>1.5</v>
      </c>
      <c r="O9" s="6">
        <v>1.5</v>
      </c>
      <c r="P9" s="6">
        <v>0.88</v>
      </c>
      <c r="Q9" s="6">
        <v>0.78</v>
      </c>
      <c r="R9" s="8">
        <f t="shared" si="3"/>
        <v>6356.8893959999996</v>
      </c>
      <c r="S9" s="8">
        <f t="shared" si="3"/>
        <v>4308.6988620000011</v>
      </c>
      <c r="T9" s="8">
        <f t="shared" si="4"/>
        <v>10665.588258</v>
      </c>
    </row>
    <row r="10" spans="1:22" x14ac:dyDescent="0.25">
      <c r="A10" s="24" t="s">
        <v>27</v>
      </c>
      <c r="B10" s="8">
        <v>132175.79999999999</v>
      </c>
      <c r="C10" s="8">
        <v>156692.70000000001</v>
      </c>
      <c r="D10" s="8"/>
      <c r="E10" s="8"/>
      <c r="F10" s="8"/>
      <c r="G10" s="8"/>
      <c r="H10" s="8"/>
      <c r="I10" s="8">
        <v>48317.5</v>
      </c>
      <c r="J10" s="8">
        <v>0</v>
      </c>
      <c r="K10" s="8"/>
      <c r="L10" s="8">
        <f t="shared" si="1"/>
        <v>180493.3</v>
      </c>
      <c r="M10" s="8">
        <f t="shared" si="2"/>
        <v>156692.70000000001</v>
      </c>
      <c r="N10" s="6">
        <v>1.5</v>
      </c>
      <c r="O10" s="6">
        <v>1.5</v>
      </c>
      <c r="P10" s="6">
        <v>0.88</v>
      </c>
      <c r="Q10" s="6">
        <v>0.78</v>
      </c>
      <c r="R10" s="8">
        <f t="shared" si="3"/>
        <v>238.25115599999995</v>
      </c>
      <c r="S10" s="8">
        <f t="shared" si="3"/>
        <v>183.33045900000002</v>
      </c>
      <c r="T10" s="8">
        <f t="shared" si="4"/>
        <v>421.58161499999994</v>
      </c>
    </row>
    <row r="11" spans="1:22" x14ac:dyDescent="0.25">
      <c r="A11" s="24" t="s">
        <v>28</v>
      </c>
      <c r="B11" s="8">
        <v>132409.4</v>
      </c>
      <c r="C11" s="8">
        <v>16437.800000000017</v>
      </c>
      <c r="D11" s="8"/>
      <c r="E11" s="8"/>
      <c r="F11" s="8"/>
      <c r="G11" s="8"/>
      <c r="H11" s="8"/>
      <c r="I11" s="8">
        <v>10468.5</v>
      </c>
      <c r="J11" s="8">
        <v>4704.2999999999993</v>
      </c>
      <c r="K11" s="8"/>
      <c r="L11" s="8">
        <f t="shared" si="1"/>
        <v>142877.9</v>
      </c>
      <c r="M11" s="8">
        <f t="shared" si="2"/>
        <v>21142.100000000017</v>
      </c>
      <c r="N11" s="6">
        <v>1.5</v>
      </c>
      <c r="O11" s="6">
        <v>1.5</v>
      </c>
      <c r="P11" s="6">
        <v>0.88</v>
      </c>
      <c r="Q11" s="6">
        <v>0.78</v>
      </c>
      <c r="R11" s="8">
        <f t="shared" si="3"/>
        <v>188.59882799999997</v>
      </c>
      <c r="S11" s="8">
        <f t="shared" si="3"/>
        <v>24.73625700000002</v>
      </c>
      <c r="T11" s="8">
        <f t="shared" si="4"/>
        <v>213.33508499999999</v>
      </c>
    </row>
    <row r="12" spans="1:22" x14ac:dyDescent="0.25">
      <c r="A12" s="24" t="s">
        <v>29</v>
      </c>
      <c r="B12" s="8">
        <v>102531.59999999999</v>
      </c>
      <c r="C12" s="8">
        <v>0</v>
      </c>
      <c r="D12" s="8"/>
      <c r="E12" s="8"/>
      <c r="F12" s="8"/>
      <c r="G12" s="8"/>
      <c r="H12" s="8"/>
      <c r="I12" s="8">
        <v>6960.4</v>
      </c>
      <c r="J12" s="8">
        <v>0</v>
      </c>
      <c r="K12" s="8"/>
      <c r="L12" s="8">
        <f t="shared" si="1"/>
        <v>109491.99999999999</v>
      </c>
      <c r="M12" s="8">
        <f t="shared" si="2"/>
        <v>0</v>
      </c>
      <c r="N12" s="6">
        <v>1.5</v>
      </c>
      <c r="O12" s="6">
        <v>1.5</v>
      </c>
      <c r="P12" s="6">
        <v>0.88</v>
      </c>
      <c r="Q12" s="6">
        <v>0.78</v>
      </c>
      <c r="R12" s="8">
        <f t="shared" si="3"/>
        <v>144.52943999999997</v>
      </c>
      <c r="S12" s="8">
        <f t="shared" si="3"/>
        <v>0</v>
      </c>
      <c r="T12" s="8">
        <f t="shared" si="4"/>
        <v>144.52943999999997</v>
      </c>
    </row>
    <row r="13" spans="1:22" x14ac:dyDescent="0.25">
      <c r="A13" s="26" t="s">
        <v>30</v>
      </c>
      <c r="B13" s="25">
        <f>SUM(B14:B15)</f>
        <v>1158833.8</v>
      </c>
      <c r="C13" s="25">
        <f t="shared" ref="C13:K13" si="6">SUM(C14:C15)</f>
        <v>196005.3</v>
      </c>
      <c r="D13" s="25">
        <f t="shared" si="6"/>
        <v>0</v>
      </c>
      <c r="E13" s="25">
        <f t="shared" si="6"/>
        <v>315797.40000000002</v>
      </c>
      <c r="F13" s="25">
        <f t="shared" si="6"/>
        <v>0</v>
      </c>
      <c r="G13" s="25">
        <f t="shared" si="6"/>
        <v>13442.2</v>
      </c>
      <c r="H13" s="25">
        <f t="shared" si="6"/>
        <v>0</v>
      </c>
      <c r="I13" s="25">
        <f t="shared" si="6"/>
        <v>276525.40000000002</v>
      </c>
      <c r="J13" s="25">
        <f t="shared" si="6"/>
        <v>52381.5</v>
      </c>
      <c r="K13" s="25">
        <f t="shared" si="6"/>
        <v>0</v>
      </c>
      <c r="L13" s="25">
        <f t="shared" si="1"/>
        <v>1448801.4</v>
      </c>
      <c r="M13" s="25">
        <f t="shared" si="2"/>
        <v>564184.19999999995</v>
      </c>
      <c r="N13" s="24">
        <v>1.5</v>
      </c>
      <c r="O13" s="24">
        <v>1.5</v>
      </c>
      <c r="P13" s="24">
        <v>0.86</v>
      </c>
      <c r="Q13" s="24">
        <v>0.76</v>
      </c>
      <c r="R13" s="25">
        <f t="shared" si="3"/>
        <v>1868.9538059999995</v>
      </c>
      <c r="S13" s="25">
        <f t="shared" si="3"/>
        <v>643.16998799999999</v>
      </c>
      <c r="T13" s="25">
        <f t="shared" si="4"/>
        <v>2512.1237939999996</v>
      </c>
    </row>
    <row r="14" spans="1:22" x14ac:dyDescent="0.25">
      <c r="A14" s="24" t="s">
        <v>31</v>
      </c>
      <c r="B14" s="8">
        <v>876495.8</v>
      </c>
      <c r="C14" s="8">
        <v>167425.5</v>
      </c>
      <c r="D14" s="8">
        <v>0</v>
      </c>
      <c r="E14" s="8">
        <v>315797.40000000002</v>
      </c>
      <c r="F14" s="8"/>
      <c r="G14" s="27">
        <v>13442.2</v>
      </c>
      <c r="H14" s="27">
        <v>0</v>
      </c>
      <c r="I14" s="27">
        <v>208066.1</v>
      </c>
      <c r="J14" s="27">
        <v>25381.5</v>
      </c>
      <c r="K14" s="8"/>
      <c r="L14" s="8">
        <f t="shared" si="1"/>
        <v>1098004.1000000001</v>
      </c>
      <c r="M14" s="8">
        <f t="shared" si="2"/>
        <v>508604.4</v>
      </c>
      <c r="N14" s="6">
        <v>1.5</v>
      </c>
      <c r="O14" s="6">
        <v>1.5</v>
      </c>
      <c r="P14" s="6">
        <v>0.86</v>
      </c>
      <c r="Q14" s="6">
        <v>0.76</v>
      </c>
      <c r="R14" s="8">
        <f t="shared" si="3"/>
        <v>1416.425289</v>
      </c>
      <c r="S14" s="8">
        <f t="shared" si="3"/>
        <v>579.80901600000004</v>
      </c>
      <c r="T14" s="8">
        <f t="shared" si="4"/>
        <v>1996.2343049999999</v>
      </c>
    </row>
    <row r="15" spans="1:22" x14ac:dyDescent="0.25">
      <c r="A15" s="24" t="s">
        <v>32</v>
      </c>
      <c r="B15" s="8">
        <v>282338</v>
      </c>
      <c r="C15" s="8">
        <v>28579.799999999988</v>
      </c>
      <c r="D15" s="8"/>
      <c r="E15" s="8"/>
      <c r="F15" s="8"/>
      <c r="G15" s="27"/>
      <c r="H15" s="27"/>
      <c r="I15" s="27">
        <v>68459.3</v>
      </c>
      <c r="J15" s="27">
        <v>27000</v>
      </c>
      <c r="K15" s="8"/>
      <c r="L15" s="8">
        <f t="shared" si="1"/>
        <v>350797.3</v>
      </c>
      <c r="M15" s="8">
        <f t="shared" si="2"/>
        <v>55579.799999999988</v>
      </c>
      <c r="N15" s="6">
        <v>1.5</v>
      </c>
      <c r="O15" s="6">
        <v>1.5</v>
      </c>
      <c r="P15" s="6">
        <v>0.86</v>
      </c>
      <c r="Q15" s="6">
        <v>0.76</v>
      </c>
      <c r="R15" s="8">
        <f t="shared" si="3"/>
        <v>452.52851699999991</v>
      </c>
      <c r="S15" s="8">
        <f t="shared" si="3"/>
        <v>63.36097199999999</v>
      </c>
      <c r="T15" s="8">
        <f t="shared" si="4"/>
        <v>515.88948899999991</v>
      </c>
    </row>
    <row r="16" spans="1:22" x14ac:dyDescent="0.25">
      <c r="A16" s="26" t="s">
        <v>33</v>
      </c>
      <c r="B16" s="25">
        <f>SUM(B17:B25)</f>
        <v>3408125.4</v>
      </c>
      <c r="C16" s="25">
        <f t="shared" ref="C16:K16" si="7">SUM(C17:C25)</f>
        <v>7376070.3999999994</v>
      </c>
      <c r="D16" s="25">
        <f t="shared" si="7"/>
        <v>4428.7</v>
      </c>
      <c r="E16" s="25">
        <f t="shared" si="7"/>
        <v>524343.9</v>
      </c>
      <c r="F16" s="25">
        <f t="shared" si="7"/>
        <v>0</v>
      </c>
      <c r="G16" s="25">
        <f t="shared" si="7"/>
        <v>0</v>
      </c>
      <c r="H16" s="25">
        <f t="shared" si="7"/>
        <v>0</v>
      </c>
      <c r="I16" s="25">
        <f t="shared" si="7"/>
        <v>1275360.6000000001</v>
      </c>
      <c r="J16" s="25">
        <f t="shared" si="7"/>
        <v>105206.20000000004</v>
      </c>
      <c r="K16" s="25">
        <f t="shared" si="7"/>
        <v>0</v>
      </c>
      <c r="L16" s="25">
        <f t="shared" si="1"/>
        <v>4687914.7</v>
      </c>
      <c r="M16" s="25">
        <f t="shared" si="2"/>
        <v>8005620.5</v>
      </c>
      <c r="N16" s="24">
        <v>1.5</v>
      </c>
      <c r="O16" s="24">
        <v>1.5</v>
      </c>
      <c r="P16" s="24">
        <v>0.9</v>
      </c>
      <c r="Q16" s="24">
        <v>0.78</v>
      </c>
      <c r="R16" s="25">
        <f t="shared" si="3"/>
        <v>6328.6848450000007</v>
      </c>
      <c r="S16" s="25">
        <f t="shared" si="3"/>
        <v>9366.5759849999995</v>
      </c>
      <c r="T16" s="25">
        <f t="shared" si="4"/>
        <v>15695.260829999999</v>
      </c>
    </row>
    <row r="17" spans="1:20" x14ac:dyDescent="0.25">
      <c r="A17" s="24" t="s">
        <v>34</v>
      </c>
      <c r="B17" s="8">
        <v>421107.3</v>
      </c>
      <c r="C17" s="8">
        <v>16423.900000000023</v>
      </c>
      <c r="D17" s="8"/>
      <c r="E17" s="8"/>
      <c r="F17" s="8"/>
      <c r="G17" s="27"/>
      <c r="H17" s="27"/>
      <c r="I17" s="27">
        <v>287525</v>
      </c>
      <c r="J17" s="27">
        <v>5610.5</v>
      </c>
      <c r="K17" s="8"/>
      <c r="L17" s="8">
        <f t="shared" si="1"/>
        <v>708632.3</v>
      </c>
      <c r="M17" s="8">
        <f t="shared" si="2"/>
        <v>22034.400000000023</v>
      </c>
      <c r="N17" s="6">
        <v>1.5</v>
      </c>
      <c r="O17" s="6">
        <v>1.5</v>
      </c>
      <c r="P17" s="6">
        <v>0.9</v>
      </c>
      <c r="Q17" s="6">
        <v>0.8</v>
      </c>
      <c r="R17" s="8">
        <f t="shared" si="3"/>
        <v>956.6536050000002</v>
      </c>
      <c r="S17" s="8">
        <f t="shared" si="3"/>
        <v>26.441280000000027</v>
      </c>
      <c r="T17" s="8">
        <f t="shared" si="4"/>
        <v>983.0948850000002</v>
      </c>
    </row>
    <row r="18" spans="1:20" x14ac:dyDescent="0.25">
      <c r="A18" s="24" t="s">
        <v>35</v>
      </c>
      <c r="B18" s="8">
        <v>261450.2</v>
      </c>
      <c r="C18" s="8">
        <v>7031065.3999999994</v>
      </c>
      <c r="D18" s="8"/>
      <c r="E18" s="8"/>
      <c r="F18" s="8"/>
      <c r="G18" s="27"/>
      <c r="H18" s="27"/>
      <c r="I18" s="27">
        <v>46045</v>
      </c>
      <c r="J18" s="27">
        <v>16363.800000000003</v>
      </c>
      <c r="K18" s="8"/>
      <c r="L18" s="8">
        <f t="shared" si="1"/>
        <v>307495.2</v>
      </c>
      <c r="M18" s="8">
        <f t="shared" si="2"/>
        <v>7047429.1999999993</v>
      </c>
      <c r="N18" s="6">
        <v>1.5</v>
      </c>
      <c r="O18" s="6">
        <v>1.5</v>
      </c>
      <c r="P18" s="6">
        <v>0.9</v>
      </c>
      <c r="Q18" s="6">
        <v>0.8</v>
      </c>
      <c r="R18" s="8">
        <f t="shared" si="3"/>
        <v>415.1185200000001</v>
      </c>
      <c r="S18" s="8">
        <f t="shared" si="3"/>
        <v>8456.9150399999999</v>
      </c>
      <c r="T18" s="8">
        <f t="shared" si="4"/>
        <v>8872.0335599999999</v>
      </c>
    </row>
    <row r="19" spans="1:20" x14ac:dyDescent="0.25">
      <c r="A19" s="24" t="s">
        <v>36</v>
      </c>
      <c r="B19" s="8">
        <v>342831.7</v>
      </c>
      <c r="C19" s="8">
        <v>14047.799999999988</v>
      </c>
      <c r="D19" s="8"/>
      <c r="E19" s="8"/>
      <c r="F19" s="8"/>
      <c r="G19" s="27"/>
      <c r="H19" s="27"/>
      <c r="I19" s="27">
        <v>72628.3</v>
      </c>
      <c r="J19" s="27">
        <v>0</v>
      </c>
      <c r="K19" s="8"/>
      <c r="L19" s="8">
        <f t="shared" si="1"/>
        <v>415460</v>
      </c>
      <c r="M19" s="8">
        <f t="shared" si="2"/>
        <v>14047.799999999988</v>
      </c>
      <c r="N19" s="6">
        <v>1.5</v>
      </c>
      <c r="O19" s="6">
        <v>1.5</v>
      </c>
      <c r="P19" s="6">
        <v>0.9</v>
      </c>
      <c r="Q19" s="6">
        <v>0.8</v>
      </c>
      <c r="R19" s="8">
        <f t="shared" si="3"/>
        <v>560.87099999999998</v>
      </c>
      <c r="S19" s="8">
        <f t="shared" si="3"/>
        <v>16.857359999999986</v>
      </c>
      <c r="T19" s="8">
        <f t="shared" si="4"/>
        <v>577.72835999999995</v>
      </c>
    </row>
    <row r="20" spans="1:20" x14ac:dyDescent="0.25">
      <c r="A20" s="24" t="s">
        <v>37</v>
      </c>
      <c r="B20" s="8">
        <v>302399.80000000005</v>
      </c>
      <c r="C20" s="8">
        <v>27777.599999999977</v>
      </c>
      <c r="D20" s="8">
        <v>0</v>
      </c>
      <c r="E20" s="8">
        <v>524343.9</v>
      </c>
      <c r="F20" s="8"/>
      <c r="G20" s="27"/>
      <c r="H20" s="27"/>
      <c r="I20" s="27">
        <v>130834.4</v>
      </c>
      <c r="J20" s="27">
        <v>8640.3000000000175</v>
      </c>
      <c r="K20" s="8"/>
      <c r="L20" s="8">
        <f t="shared" si="1"/>
        <v>433234.20000000007</v>
      </c>
      <c r="M20" s="8">
        <f t="shared" si="2"/>
        <v>560761.80000000005</v>
      </c>
      <c r="N20" s="6">
        <v>1.5</v>
      </c>
      <c r="O20" s="6">
        <v>1.5</v>
      </c>
      <c r="P20" s="6">
        <v>0.9</v>
      </c>
      <c r="Q20" s="6">
        <v>0.8</v>
      </c>
      <c r="R20" s="8">
        <f t="shared" si="3"/>
        <v>584.86617000000001</v>
      </c>
      <c r="S20" s="8">
        <f t="shared" si="3"/>
        <v>672.91416000000015</v>
      </c>
      <c r="T20" s="8">
        <f t="shared" si="4"/>
        <v>1257.78033</v>
      </c>
    </row>
    <row r="21" spans="1:20" x14ac:dyDescent="0.25">
      <c r="A21" s="24" t="s">
        <v>38</v>
      </c>
      <c r="B21" s="8">
        <v>462759.5</v>
      </c>
      <c r="C21" s="8">
        <v>147640.90000000002</v>
      </c>
      <c r="D21" s="8"/>
      <c r="E21" s="8"/>
      <c r="F21" s="8"/>
      <c r="G21" s="27"/>
      <c r="H21" s="27"/>
      <c r="I21" s="27">
        <v>199682.1</v>
      </c>
      <c r="J21" s="27">
        <v>580.79999999998836</v>
      </c>
      <c r="K21" s="8"/>
      <c r="L21" s="8">
        <f t="shared" si="1"/>
        <v>662441.6</v>
      </c>
      <c r="M21" s="8">
        <f t="shared" si="2"/>
        <v>148221.70000000001</v>
      </c>
      <c r="N21" s="6">
        <v>1.5</v>
      </c>
      <c r="O21" s="6">
        <v>1.5</v>
      </c>
      <c r="P21" s="6">
        <v>0.9</v>
      </c>
      <c r="Q21" s="6">
        <v>0.8</v>
      </c>
      <c r="R21" s="8">
        <f t="shared" si="3"/>
        <v>894.29615999999987</v>
      </c>
      <c r="S21" s="8">
        <f t="shared" si="3"/>
        <v>177.86604000000003</v>
      </c>
      <c r="T21" s="8">
        <f t="shared" si="4"/>
        <v>1072.1622</v>
      </c>
    </row>
    <row r="22" spans="1:20" x14ac:dyDescent="0.25">
      <c r="A22" s="24" t="s">
        <v>39</v>
      </c>
      <c r="B22" s="8">
        <v>554405</v>
      </c>
      <c r="C22" s="8">
        <v>82796.099999999977</v>
      </c>
      <c r="D22" s="8"/>
      <c r="E22" s="8"/>
      <c r="F22" s="8"/>
      <c r="G22" s="27"/>
      <c r="H22" s="27"/>
      <c r="I22" s="27">
        <v>154086.20000000001</v>
      </c>
      <c r="J22" s="27">
        <v>9188</v>
      </c>
      <c r="K22" s="8"/>
      <c r="L22" s="8">
        <f t="shared" si="1"/>
        <v>708491.2</v>
      </c>
      <c r="M22" s="8">
        <f t="shared" si="2"/>
        <v>91984.099999999977</v>
      </c>
      <c r="N22" s="6">
        <v>1.5</v>
      </c>
      <c r="O22" s="6">
        <v>1.5</v>
      </c>
      <c r="P22" s="6">
        <v>0.9</v>
      </c>
      <c r="Q22" s="6">
        <v>0.8</v>
      </c>
      <c r="R22" s="8">
        <f t="shared" si="3"/>
        <v>956.46311999999989</v>
      </c>
      <c r="S22" s="8">
        <f t="shared" si="3"/>
        <v>110.38091999999999</v>
      </c>
      <c r="T22" s="8">
        <f t="shared" si="4"/>
        <v>1066.8440399999999</v>
      </c>
    </row>
    <row r="23" spans="1:20" x14ac:dyDescent="0.25">
      <c r="A23" s="24" t="s">
        <v>40</v>
      </c>
      <c r="B23" s="8">
        <v>560146.70000000007</v>
      </c>
      <c r="C23" s="8">
        <v>50949.099999999977</v>
      </c>
      <c r="D23" s="8"/>
      <c r="E23" s="8"/>
      <c r="F23" s="8"/>
      <c r="G23" s="27"/>
      <c r="H23" s="27"/>
      <c r="I23" s="27">
        <v>271946.09999999998</v>
      </c>
      <c r="J23" s="27">
        <v>33450.600000000035</v>
      </c>
      <c r="K23" s="8"/>
      <c r="L23" s="8">
        <f t="shared" si="1"/>
        <v>832092.8</v>
      </c>
      <c r="M23" s="8">
        <f t="shared" si="2"/>
        <v>84399.700000000012</v>
      </c>
      <c r="N23" s="6">
        <v>1.5</v>
      </c>
      <c r="O23" s="6">
        <v>1.5</v>
      </c>
      <c r="P23" s="6">
        <v>0.9</v>
      </c>
      <c r="Q23" s="6">
        <v>0.8</v>
      </c>
      <c r="R23" s="8">
        <f t="shared" si="3"/>
        <v>1123.3252800000002</v>
      </c>
      <c r="S23" s="8">
        <f t="shared" si="3"/>
        <v>101.27964000000001</v>
      </c>
      <c r="T23" s="8">
        <f t="shared" si="4"/>
        <v>1224.6049200000002</v>
      </c>
    </row>
    <row r="24" spans="1:20" x14ac:dyDescent="0.25">
      <c r="A24" s="24" t="s">
        <v>41</v>
      </c>
      <c r="B24" s="8">
        <v>94850.799999999988</v>
      </c>
      <c r="C24" s="8">
        <v>942.70000000001164</v>
      </c>
      <c r="D24" s="8"/>
      <c r="E24" s="8"/>
      <c r="F24" s="8"/>
      <c r="G24" s="27"/>
      <c r="H24" s="27"/>
      <c r="I24" s="27">
        <v>12733.7</v>
      </c>
      <c r="J24" s="27">
        <v>0</v>
      </c>
      <c r="K24" s="8"/>
      <c r="L24" s="8">
        <f t="shared" si="1"/>
        <v>107584.49999999999</v>
      </c>
      <c r="M24" s="8">
        <f t="shared" si="2"/>
        <v>942.70000000001164</v>
      </c>
      <c r="N24" s="6">
        <v>1.5</v>
      </c>
      <c r="O24" s="6">
        <v>1.5</v>
      </c>
      <c r="P24" s="6">
        <v>0.9</v>
      </c>
      <c r="Q24" s="6">
        <v>0.8</v>
      </c>
      <c r="R24" s="8">
        <f t="shared" si="3"/>
        <v>145.23907499999999</v>
      </c>
      <c r="S24" s="8">
        <f t="shared" si="3"/>
        <v>1.131240000000014</v>
      </c>
      <c r="T24" s="8">
        <f t="shared" si="4"/>
        <v>146.37031500000001</v>
      </c>
    </row>
    <row r="25" spans="1:20" x14ac:dyDescent="0.25">
      <c r="A25" s="24" t="s">
        <v>42</v>
      </c>
      <c r="B25" s="8">
        <v>408174.4</v>
      </c>
      <c r="C25" s="8">
        <v>4426.8999999999651</v>
      </c>
      <c r="D25" s="8">
        <v>4428.7</v>
      </c>
      <c r="E25" s="8">
        <v>0</v>
      </c>
      <c r="F25" s="8"/>
      <c r="G25" s="27"/>
      <c r="H25" s="27"/>
      <c r="I25" s="27">
        <v>99879.8</v>
      </c>
      <c r="J25" s="27">
        <v>31372.199999999997</v>
      </c>
      <c r="K25" s="8"/>
      <c r="L25" s="8">
        <f t="shared" si="1"/>
        <v>512482.9</v>
      </c>
      <c r="M25" s="8">
        <f t="shared" si="2"/>
        <v>35799.099999999962</v>
      </c>
      <c r="N25" s="6">
        <v>1.5</v>
      </c>
      <c r="O25" s="6">
        <v>1.5</v>
      </c>
      <c r="P25" s="6">
        <v>0.9</v>
      </c>
      <c r="Q25" s="6">
        <v>0.8</v>
      </c>
      <c r="R25" s="8">
        <f t="shared" si="3"/>
        <v>691.85191500000019</v>
      </c>
      <c r="S25" s="8">
        <f t="shared" si="3"/>
        <v>42.958919999999956</v>
      </c>
      <c r="T25" s="8">
        <f t="shared" si="4"/>
        <v>734.81083500000011</v>
      </c>
    </row>
    <row r="26" spans="1:20" x14ac:dyDescent="0.25">
      <c r="A26" s="26" t="s">
        <v>43</v>
      </c>
      <c r="B26" s="25">
        <v>3428298.1</v>
      </c>
      <c r="C26" s="25">
        <v>1149791.5999999999</v>
      </c>
      <c r="D26" s="25">
        <f t="shared" ref="D26:K26" si="8">SUM(D27:D31)</f>
        <v>4348.3999999999996</v>
      </c>
      <c r="E26" s="25">
        <f t="shared" si="8"/>
        <v>1059414.1000000001</v>
      </c>
      <c r="F26" s="25">
        <f t="shared" si="8"/>
        <v>0</v>
      </c>
      <c r="G26" s="25">
        <f t="shared" si="8"/>
        <v>34432.9</v>
      </c>
      <c r="H26" s="25">
        <f t="shared" si="8"/>
        <v>0</v>
      </c>
      <c r="I26" s="25">
        <f t="shared" si="8"/>
        <v>510438.5</v>
      </c>
      <c r="J26" s="25">
        <f t="shared" si="8"/>
        <v>141352.50000000003</v>
      </c>
      <c r="K26" s="25">
        <f t="shared" si="8"/>
        <v>0</v>
      </c>
      <c r="L26" s="25">
        <f t="shared" si="1"/>
        <v>3977517.9</v>
      </c>
      <c r="M26" s="25">
        <f t="shared" si="2"/>
        <v>2350558.2000000002</v>
      </c>
      <c r="N26" s="24">
        <v>1.5</v>
      </c>
      <c r="O26" s="24">
        <v>1.5</v>
      </c>
      <c r="P26" s="24">
        <v>0.9</v>
      </c>
      <c r="Q26" s="24">
        <v>0.8</v>
      </c>
      <c r="R26" s="25">
        <f t="shared" si="3"/>
        <v>5369.6491649999998</v>
      </c>
      <c r="S26" s="25">
        <f t="shared" si="3"/>
        <v>2820.6698400000005</v>
      </c>
      <c r="T26" s="25">
        <f t="shared" si="4"/>
        <v>8190.3190050000003</v>
      </c>
    </row>
    <row r="27" spans="1:20" x14ac:dyDescent="0.25">
      <c r="A27" s="24" t="s">
        <v>44</v>
      </c>
      <c r="B27" s="8">
        <v>872052.9</v>
      </c>
      <c r="C27" s="8">
        <v>356601.99999999988</v>
      </c>
      <c r="D27" s="8"/>
      <c r="E27" s="8"/>
      <c r="F27" s="8"/>
      <c r="G27" s="27"/>
      <c r="H27" s="27"/>
      <c r="I27" s="27">
        <v>290704.7</v>
      </c>
      <c r="J27" s="27">
        <v>37575.200000000012</v>
      </c>
      <c r="K27" s="8"/>
      <c r="L27" s="8">
        <f t="shared" si="1"/>
        <v>1162757.6000000001</v>
      </c>
      <c r="M27" s="8">
        <f t="shared" si="2"/>
        <v>394177.1999999999</v>
      </c>
      <c r="N27" s="6">
        <v>1.5</v>
      </c>
      <c r="O27" s="6">
        <v>1.5</v>
      </c>
      <c r="P27" s="6">
        <v>0.9</v>
      </c>
      <c r="Q27" s="6">
        <v>0.8</v>
      </c>
      <c r="R27" s="8">
        <f t="shared" si="3"/>
        <v>1569.7227600000003</v>
      </c>
      <c r="S27" s="8">
        <f t="shared" si="3"/>
        <v>473.01263999999992</v>
      </c>
      <c r="T27" s="8">
        <f t="shared" si="4"/>
        <v>2042.7354000000003</v>
      </c>
    </row>
    <row r="28" spans="1:20" x14ac:dyDescent="0.25">
      <c r="A28" s="24" t="s">
        <v>45</v>
      </c>
      <c r="B28" s="8">
        <v>204100.69999999998</v>
      </c>
      <c r="C28" s="8">
        <v>7342.5000000000291</v>
      </c>
      <c r="D28" s="8"/>
      <c r="E28" s="8"/>
      <c r="F28" s="8"/>
      <c r="G28" s="27"/>
      <c r="H28" s="27"/>
      <c r="I28" s="27">
        <v>43378.7</v>
      </c>
      <c r="J28" s="27">
        <v>6285.4000000000015</v>
      </c>
      <c r="K28" s="8"/>
      <c r="L28" s="8">
        <f t="shared" si="1"/>
        <v>247479.39999999997</v>
      </c>
      <c r="M28" s="8">
        <f t="shared" si="2"/>
        <v>13627.900000000031</v>
      </c>
      <c r="N28" s="6">
        <v>1.5</v>
      </c>
      <c r="O28" s="6">
        <v>1.5</v>
      </c>
      <c r="P28" s="6">
        <v>0.9</v>
      </c>
      <c r="Q28" s="6">
        <v>0.8</v>
      </c>
      <c r="R28" s="8">
        <f t="shared" si="3"/>
        <v>334.09719000000001</v>
      </c>
      <c r="S28" s="8">
        <f t="shared" si="3"/>
        <v>16.353480000000037</v>
      </c>
      <c r="T28" s="8">
        <f t="shared" si="4"/>
        <v>350.45067000000006</v>
      </c>
    </row>
    <row r="29" spans="1:20" x14ac:dyDescent="0.25">
      <c r="A29" s="24" t="s">
        <v>46</v>
      </c>
      <c r="B29" s="8">
        <v>94512.7</v>
      </c>
      <c r="C29" s="8">
        <v>0</v>
      </c>
      <c r="D29" s="8"/>
      <c r="E29" s="8"/>
      <c r="F29" s="8"/>
      <c r="G29" s="27"/>
      <c r="H29" s="27"/>
      <c r="I29" s="27">
        <v>24946.6</v>
      </c>
      <c r="J29" s="27">
        <v>4101.6000000000022</v>
      </c>
      <c r="K29" s="8"/>
      <c r="L29" s="8">
        <f t="shared" si="1"/>
        <v>119459.29999999999</v>
      </c>
      <c r="M29" s="8">
        <f t="shared" si="2"/>
        <v>4101.6000000000022</v>
      </c>
      <c r="N29" s="6">
        <v>1.5</v>
      </c>
      <c r="O29" s="6">
        <v>1.5</v>
      </c>
      <c r="P29" s="6">
        <v>0.9</v>
      </c>
      <c r="Q29" s="6">
        <v>0.8</v>
      </c>
      <c r="R29" s="8">
        <f t="shared" si="3"/>
        <v>161.27005499999999</v>
      </c>
      <c r="S29" s="8">
        <f t="shared" si="3"/>
        <v>4.9219200000000027</v>
      </c>
      <c r="T29" s="8">
        <f t="shared" si="4"/>
        <v>166.19197499999999</v>
      </c>
    </row>
    <row r="30" spans="1:20" x14ac:dyDescent="0.25">
      <c r="A30" s="24" t="s">
        <v>47</v>
      </c>
      <c r="B30" s="8">
        <v>152873.70000000001</v>
      </c>
      <c r="C30" s="8">
        <v>5056.0999999999767</v>
      </c>
      <c r="D30" s="8"/>
      <c r="E30" s="8"/>
      <c r="F30" s="8"/>
      <c r="G30" s="27"/>
      <c r="H30" s="27"/>
      <c r="I30" s="27">
        <v>7238.7</v>
      </c>
      <c r="J30" s="27">
        <v>0</v>
      </c>
      <c r="K30" s="8"/>
      <c r="L30" s="8">
        <f t="shared" si="1"/>
        <v>160112.40000000002</v>
      </c>
      <c r="M30" s="8">
        <f t="shared" si="2"/>
        <v>5056.0999999999767</v>
      </c>
      <c r="N30" s="6">
        <v>1.5</v>
      </c>
      <c r="O30" s="6">
        <v>1.5</v>
      </c>
      <c r="P30" s="6">
        <v>0.9</v>
      </c>
      <c r="Q30" s="6">
        <v>0.8</v>
      </c>
      <c r="R30" s="8">
        <f t="shared" si="3"/>
        <v>216.15174000000005</v>
      </c>
      <c r="S30" s="8">
        <f t="shared" si="3"/>
        <v>6.0673199999999721</v>
      </c>
      <c r="T30" s="8">
        <f t="shared" si="4"/>
        <v>222.21906000000001</v>
      </c>
    </row>
    <row r="31" spans="1:20" x14ac:dyDescent="0.25">
      <c r="A31" s="24" t="s">
        <v>48</v>
      </c>
      <c r="B31" s="8">
        <v>2104758.1</v>
      </c>
      <c r="C31" s="8">
        <v>780791</v>
      </c>
      <c r="D31" s="8">
        <v>4348.3999999999996</v>
      </c>
      <c r="E31" s="8">
        <v>1059414.1000000001</v>
      </c>
      <c r="F31" s="8"/>
      <c r="G31" s="27">
        <v>34432.9</v>
      </c>
      <c r="H31" s="27">
        <v>0</v>
      </c>
      <c r="I31" s="27">
        <v>144169.79999999999</v>
      </c>
      <c r="J31" s="27">
        <v>93390.300000000017</v>
      </c>
      <c r="K31" s="8"/>
      <c r="L31" s="8">
        <f t="shared" si="1"/>
        <v>2287709.1999999997</v>
      </c>
      <c r="M31" s="8">
        <f t="shared" si="2"/>
        <v>1933595.4000000001</v>
      </c>
      <c r="N31" s="6">
        <v>1.5</v>
      </c>
      <c r="O31" s="6">
        <v>1.5</v>
      </c>
      <c r="P31" s="6">
        <v>0.9</v>
      </c>
      <c r="Q31" s="6">
        <v>0.8</v>
      </c>
      <c r="R31" s="8">
        <f t="shared" si="3"/>
        <v>3088.40742</v>
      </c>
      <c r="S31" s="8">
        <f t="shared" si="3"/>
        <v>2320.31448</v>
      </c>
      <c r="T31" s="8">
        <f t="shared" si="4"/>
        <v>5408.7219000000005</v>
      </c>
    </row>
    <row r="32" spans="1:20" x14ac:dyDescent="0.25">
      <c r="A32" s="26" t="s">
        <v>49</v>
      </c>
      <c r="B32" s="25">
        <v>2896688</v>
      </c>
      <c r="C32" s="25">
        <v>1228362.9000000004</v>
      </c>
      <c r="D32" s="25">
        <f t="shared" ref="D32:K32" si="9">SUM(D33:D37)</f>
        <v>0</v>
      </c>
      <c r="E32" s="25">
        <f t="shared" si="9"/>
        <v>2193441.9</v>
      </c>
      <c r="F32" s="25">
        <f t="shared" si="9"/>
        <v>6875</v>
      </c>
      <c r="G32" s="25">
        <f t="shared" si="9"/>
        <v>0</v>
      </c>
      <c r="H32" s="25">
        <f t="shared" si="9"/>
        <v>0</v>
      </c>
      <c r="I32" s="25">
        <f t="shared" si="9"/>
        <v>684353.3</v>
      </c>
      <c r="J32" s="25">
        <f t="shared" si="9"/>
        <v>272061.5</v>
      </c>
      <c r="K32" s="25">
        <f t="shared" si="9"/>
        <v>0</v>
      </c>
      <c r="L32" s="25">
        <f t="shared" si="1"/>
        <v>3581041.3</v>
      </c>
      <c r="M32" s="25">
        <f t="shared" si="2"/>
        <v>3700741.3000000003</v>
      </c>
      <c r="N32" s="24">
        <v>1.5</v>
      </c>
      <c r="O32" s="24">
        <v>1.5</v>
      </c>
      <c r="P32" s="24">
        <v>0.9</v>
      </c>
      <c r="Q32" s="24">
        <v>0.8</v>
      </c>
      <c r="R32" s="25">
        <f t="shared" si="3"/>
        <v>4834.4057549999998</v>
      </c>
      <c r="S32" s="25">
        <f t="shared" si="3"/>
        <v>4440.8895600000005</v>
      </c>
      <c r="T32" s="25">
        <f t="shared" si="4"/>
        <v>9275.2953149999994</v>
      </c>
    </row>
    <row r="33" spans="1:20" x14ac:dyDescent="0.25">
      <c r="A33" s="24" t="s">
        <v>50</v>
      </c>
      <c r="B33" s="8">
        <v>205907.5</v>
      </c>
      <c r="C33" s="8">
        <v>464469.9</v>
      </c>
      <c r="D33" s="8">
        <v>0</v>
      </c>
      <c r="E33" s="8">
        <v>1032736.6</v>
      </c>
      <c r="F33" s="8">
        <v>6875</v>
      </c>
      <c r="G33" s="27"/>
      <c r="H33" s="27"/>
      <c r="I33" s="27">
        <v>21015.200000000001</v>
      </c>
      <c r="J33" s="27">
        <v>15602.999999999996</v>
      </c>
      <c r="K33" s="8"/>
      <c r="L33" s="8">
        <f t="shared" si="1"/>
        <v>226922.7</v>
      </c>
      <c r="M33" s="8">
        <f t="shared" si="2"/>
        <v>1519684.5</v>
      </c>
      <c r="N33" s="6">
        <v>1.5</v>
      </c>
      <c r="O33" s="6">
        <v>1.5</v>
      </c>
      <c r="P33" s="6">
        <v>0.9</v>
      </c>
      <c r="Q33" s="6">
        <v>0.8</v>
      </c>
      <c r="R33" s="8">
        <f t="shared" si="3"/>
        <v>306.3456450000001</v>
      </c>
      <c r="S33" s="8">
        <f t="shared" si="3"/>
        <v>1823.6214000000002</v>
      </c>
      <c r="T33" s="8">
        <f t="shared" si="4"/>
        <v>2129.9670450000003</v>
      </c>
    </row>
    <row r="34" spans="1:20" x14ac:dyDescent="0.25">
      <c r="A34" s="24" t="s">
        <v>51</v>
      </c>
      <c r="B34" s="8">
        <v>387083.3</v>
      </c>
      <c r="C34" s="8">
        <v>23102.400000000023</v>
      </c>
      <c r="D34" s="8"/>
      <c r="E34" s="8"/>
      <c r="F34" s="8"/>
      <c r="G34" s="27"/>
      <c r="H34" s="27"/>
      <c r="I34" s="27">
        <v>99840</v>
      </c>
      <c r="J34" s="27">
        <v>3878.8999999999942</v>
      </c>
      <c r="K34" s="8"/>
      <c r="L34" s="8">
        <f t="shared" si="1"/>
        <v>486923.3</v>
      </c>
      <c r="M34" s="8">
        <f t="shared" si="2"/>
        <v>26981.300000000017</v>
      </c>
      <c r="N34" s="6">
        <v>1.5</v>
      </c>
      <c r="O34" s="6">
        <v>1.5</v>
      </c>
      <c r="P34" s="6">
        <v>0.9</v>
      </c>
      <c r="Q34" s="6">
        <v>0.8</v>
      </c>
      <c r="R34" s="8">
        <f t="shared" si="3"/>
        <v>657.34645499999999</v>
      </c>
      <c r="S34" s="8">
        <f t="shared" si="3"/>
        <v>32.377560000000024</v>
      </c>
      <c r="T34" s="8">
        <f t="shared" si="4"/>
        <v>689.72401500000001</v>
      </c>
    </row>
    <row r="35" spans="1:20" x14ac:dyDescent="0.25">
      <c r="A35" s="24" t="s">
        <v>52</v>
      </c>
      <c r="B35" s="8">
        <v>602757.20000000007</v>
      </c>
      <c r="C35" s="8">
        <v>616905.19999999984</v>
      </c>
      <c r="D35" s="8">
        <v>0</v>
      </c>
      <c r="E35" s="8">
        <v>1160705.3</v>
      </c>
      <c r="F35" s="8"/>
      <c r="G35" s="27"/>
      <c r="H35" s="27"/>
      <c r="I35" s="27">
        <v>195893.1</v>
      </c>
      <c r="J35" s="27">
        <v>182699.69999999998</v>
      </c>
      <c r="K35" s="8"/>
      <c r="L35" s="8">
        <f t="shared" si="1"/>
        <v>798650.3</v>
      </c>
      <c r="M35" s="8">
        <f t="shared" si="2"/>
        <v>1960310.2</v>
      </c>
      <c r="N35" s="6">
        <v>1.5</v>
      </c>
      <c r="O35" s="6">
        <v>1.5</v>
      </c>
      <c r="P35" s="6">
        <v>0.9</v>
      </c>
      <c r="Q35" s="6">
        <v>0.8</v>
      </c>
      <c r="R35" s="8">
        <f t="shared" si="3"/>
        <v>1078.1779050000002</v>
      </c>
      <c r="S35" s="8">
        <f t="shared" si="3"/>
        <v>2352.3722399999997</v>
      </c>
      <c r="T35" s="8">
        <f t="shared" si="4"/>
        <v>3430.5501450000002</v>
      </c>
    </row>
    <row r="36" spans="1:20" x14ac:dyDescent="0.25">
      <c r="A36" s="24" t="s">
        <v>53</v>
      </c>
      <c r="B36" s="8">
        <v>771250.29999999993</v>
      </c>
      <c r="C36" s="8">
        <v>68799.20000000007</v>
      </c>
      <c r="D36" s="8"/>
      <c r="E36" s="8"/>
      <c r="F36" s="8"/>
      <c r="G36" s="8"/>
      <c r="H36" s="8"/>
      <c r="I36" s="8">
        <v>236000.2</v>
      </c>
      <c r="J36" s="8">
        <v>62930</v>
      </c>
      <c r="K36" s="8"/>
      <c r="L36" s="8">
        <f t="shared" si="1"/>
        <v>1007250.5</v>
      </c>
      <c r="M36" s="8">
        <f t="shared" si="2"/>
        <v>131729.20000000007</v>
      </c>
      <c r="N36" s="6">
        <v>1.5</v>
      </c>
      <c r="O36" s="6">
        <v>1.5</v>
      </c>
      <c r="P36" s="6">
        <v>0.9</v>
      </c>
      <c r="Q36" s="6">
        <v>0.8</v>
      </c>
      <c r="R36" s="8">
        <f t="shared" si="3"/>
        <v>1359.7881750000001</v>
      </c>
      <c r="S36" s="8">
        <f t="shared" si="3"/>
        <v>158.07504000000009</v>
      </c>
      <c r="T36" s="8">
        <f t="shared" si="4"/>
        <v>1517.8632150000003</v>
      </c>
    </row>
    <row r="37" spans="1:20" x14ac:dyDescent="0.25">
      <c r="A37" s="24" t="s">
        <v>54</v>
      </c>
      <c r="B37" s="8">
        <v>929689.7</v>
      </c>
      <c r="C37" s="8">
        <v>55086.20000000007</v>
      </c>
      <c r="D37" s="8"/>
      <c r="E37" s="8"/>
      <c r="F37" s="8"/>
      <c r="G37" s="8"/>
      <c r="H37" s="8"/>
      <c r="I37" s="8">
        <v>131604.79999999999</v>
      </c>
      <c r="J37" s="8">
        <v>6949.9000000000233</v>
      </c>
      <c r="K37" s="8"/>
      <c r="L37" s="8">
        <f t="shared" si="1"/>
        <v>1061294.5</v>
      </c>
      <c r="M37" s="8">
        <f t="shared" si="2"/>
        <v>62036.100000000093</v>
      </c>
      <c r="N37" s="6">
        <v>1.5</v>
      </c>
      <c r="O37" s="6">
        <v>1.5</v>
      </c>
      <c r="P37" s="6">
        <v>0.9</v>
      </c>
      <c r="Q37" s="6">
        <v>0.8</v>
      </c>
      <c r="R37" s="8">
        <f t="shared" si="3"/>
        <v>1432.7475749999999</v>
      </c>
      <c r="S37" s="8">
        <f t="shared" si="3"/>
        <v>74.443320000000114</v>
      </c>
      <c r="T37" s="8">
        <f t="shared" si="4"/>
        <v>1507.190895</v>
      </c>
    </row>
    <row r="38" spans="1:20" x14ac:dyDescent="0.25">
      <c r="A38" s="26" t="s">
        <v>55</v>
      </c>
      <c r="B38" s="25">
        <f>SUM(B39:B43)</f>
        <v>583595</v>
      </c>
      <c r="C38" s="25">
        <f t="shared" ref="C38:K38" si="10">SUM(C39:C43)</f>
        <v>1685.8000000000175</v>
      </c>
      <c r="D38" s="25">
        <f t="shared" si="10"/>
        <v>0</v>
      </c>
      <c r="E38" s="25">
        <f t="shared" si="10"/>
        <v>0</v>
      </c>
      <c r="F38" s="25">
        <f t="shared" si="10"/>
        <v>0</v>
      </c>
      <c r="G38" s="25">
        <f t="shared" si="10"/>
        <v>0</v>
      </c>
      <c r="H38" s="25">
        <f t="shared" si="10"/>
        <v>0</v>
      </c>
      <c r="I38" s="25">
        <f t="shared" si="10"/>
        <v>101690.3</v>
      </c>
      <c r="J38" s="25">
        <f t="shared" si="10"/>
        <v>2541.8000000000029</v>
      </c>
      <c r="K38" s="25">
        <f t="shared" si="10"/>
        <v>0</v>
      </c>
      <c r="L38" s="25">
        <f t="shared" si="1"/>
        <v>685285.3</v>
      </c>
      <c r="M38" s="25">
        <f t="shared" si="2"/>
        <v>4227.6000000000204</v>
      </c>
      <c r="N38" s="24">
        <v>1.5</v>
      </c>
      <c r="O38" s="24">
        <v>1.5</v>
      </c>
      <c r="P38" s="24">
        <v>0.9</v>
      </c>
      <c r="Q38" s="24">
        <v>0.8</v>
      </c>
      <c r="R38" s="25">
        <f t="shared" si="3"/>
        <v>925.13515500000005</v>
      </c>
      <c r="S38" s="25">
        <f t="shared" si="3"/>
        <v>5.0731200000000243</v>
      </c>
      <c r="T38" s="25">
        <f t="shared" si="4"/>
        <v>930.20827500000007</v>
      </c>
    </row>
    <row r="39" spans="1:20" x14ac:dyDescent="0.25">
      <c r="A39" s="24" t="s">
        <v>56</v>
      </c>
      <c r="B39" s="8">
        <v>189197.7</v>
      </c>
      <c r="C39" s="8">
        <v>362.5</v>
      </c>
      <c r="D39" s="8">
        <v>0</v>
      </c>
      <c r="E39" s="8">
        <v>0</v>
      </c>
      <c r="F39" s="8"/>
      <c r="G39" s="8"/>
      <c r="H39" s="8"/>
      <c r="I39" s="8">
        <v>44874.5</v>
      </c>
      <c r="J39" s="8">
        <v>0</v>
      </c>
      <c r="K39" s="8"/>
      <c r="L39" s="8">
        <f t="shared" si="1"/>
        <v>234072.2</v>
      </c>
      <c r="M39" s="8">
        <f t="shared" si="2"/>
        <v>362.5</v>
      </c>
      <c r="N39" s="6">
        <v>1.5</v>
      </c>
      <c r="O39" s="6">
        <v>1.5</v>
      </c>
      <c r="P39" s="6">
        <v>0.9</v>
      </c>
      <c r="Q39" s="6">
        <v>0.8</v>
      </c>
      <c r="R39" s="8">
        <f t="shared" si="3"/>
        <v>315.99747000000002</v>
      </c>
      <c r="S39" s="8">
        <f t="shared" si="3"/>
        <v>0.435</v>
      </c>
      <c r="T39" s="8">
        <f t="shared" si="4"/>
        <v>316.43247000000002</v>
      </c>
    </row>
    <row r="40" spans="1:20" x14ac:dyDescent="0.25">
      <c r="A40" s="24" t="s">
        <v>57</v>
      </c>
      <c r="B40" s="8">
        <v>169444.59999999998</v>
      </c>
      <c r="C40" s="8">
        <v>1323.3000000000175</v>
      </c>
      <c r="D40" s="8">
        <v>0</v>
      </c>
      <c r="E40" s="8">
        <v>0</v>
      </c>
      <c r="F40" s="8"/>
      <c r="G40" s="8"/>
      <c r="H40" s="8"/>
      <c r="I40" s="8">
        <v>30119.599999999999</v>
      </c>
      <c r="J40" s="8">
        <v>2541.8000000000029</v>
      </c>
      <c r="K40" s="8"/>
      <c r="L40" s="8">
        <f t="shared" si="1"/>
        <v>199564.19999999998</v>
      </c>
      <c r="M40" s="8">
        <f t="shared" si="2"/>
        <v>3865.1000000000204</v>
      </c>
      <c r="N40" s="6">
        <v>1.5</v>
      </c>
      <c r="O40" s="6">
        <v>1.5</v>
      </c>
      <c r="P40" s="6">
        <v>0.9</v>
      </c>
      <c r="Q40" s="6">
        <v>0.8</v>
      </c>
      <c r="R40" s="8">
        <f t="shared" si="3"/>
        <v>269.41166999999996</v>
      </c>
      <c r="S40" s="8">
        <f t="shared" si="3"/>
        <v>4.6381200000000247</v>
      </c>
      <c r="T40" s="8">
        <f t="shared" si="4"/>
        <v>274.04978999999997</v>
      </c>
    </row>
    <row r="41" spans="1:20" x14ac:dyDescent="0.25">
      <c r="A41" s="24" t="s">
        <v>58</v>
      </c>
      <c r="B41" s="8">
        <v>88156.5</v>
      </c>
      <c r="C41" s="8">
        <v>0</v>
      </c>
      <c r="D41" s="8">
        <v>0</v>
      </c>
      <c r="E41" s="8">
        <v>0</v>
      </c>
      <c r="F41" s="8"/>
      <c r="G41" s="8"/>
      <c r="H41" s="8"/>
      <c r="I41" s="8">
        <v>24656.2</v>
      </c>
      <c r="J41" s="8">
        <v>0</v>
      </c>
      <c r="K41" s="8"/>
      <c r="L41" s="8">
        <f t="shared" si="1"/>
        <v>112812.7</v>
      </c>
      <c r="M41" s="8">
        <f t="shared" si="2"/>
        <v>0</v>
      </c>
      <c r="N41" s="6">
        <v>1.5</v>
      </c>
      <c r="O41" s="6">
        <v>1.5</v>
      </c>
      <c r="P41" s="6">
        <v>0.9</v>
      </c>
      <c r="Q41" s="6">
        <v>0.8</v>
      </c>
      <c r="R41" s="8">
        <f t="shared" si="3"/>
        <v>152.297145</v>
      </c>
      <c r="S41" s="8">
        <f t="shared" si="3"/>
        <v>0</v>
      </c>
      <c r="T41" s="8">
        <f t="shared" si="4"/>
        <v>152.297145</v>
      </c>
    </row>
    <row r="42" spans="1:20" x14ac:dyDescent="0.25">
      <c r="A42" s="24" t="s">
        <v>59</v>
      </c>
      <c r="B42" s="8">
        <v>64757.1</v>
      </c>
      <c r="C42" s="8">
        <v>0</v>
      </c>
      <c r="D42" s="8">
        <v>0</v>
      </c>
      <c r="E42" s="8">
        <v>0</v>
      </c>
      <c r="F42" s="8"/>
      <c r="G42" s="8"/>
      <c r="H42" s="8"/>
      <c r="I42" s="8">
        <v>0</v>
      </c>
      <c r="J42" s="8">
        <v>0</v>
      </c>
      <c r="K42" s="8"/>
      <c r="L42" s="8">
        <f t="shared" si="1"/>
        <v>64757.1</v>
      </c>
      <c r="M42" s="8">
        <f t="shared" si="2"/>
        <v>0</v>
      </c>
      <c r="N42" s="6">
        <v>1.5</v>
      </c>
      <c r="O42" s="6">
        <v>1.5</v>
      </c>
      <c r="P42" s="6">
        <v>0.9</v>
      </c>
      <c r="Q42" s="6">
        <v>0.8</v>
      </c>
      <c r="R42" s="8">
        <f t="shared" si="3"/>
        <v>87.422084999999996</v>
      </c>
      <c r="S42" s="8">
        <f t="shared" si="3"/>
        <v>0</v>
      </c>
      <c r="T42" s="8">
        <f t="shared" si="4"/>
        <v>87.422084999999996</v>
      </c>
    </row>
    <row r="43" spans="1:20" x14ac:dyDescent="0.25">
      <c r="A43" s="24" t="s">
        <v>60</v>
      </c>
      <c r="B43" s="8">
        <v>72039.100000000006</v>
      </c>
      <c r="C43" s="8">
        <v>0</v>
      </c>
      <c r="D43" s="8">
        <v>0</v>
      </c>
      <c r="E43" s="8">
        <v>0</v>
      </c>
      <c r="F43" s="8"/>
      <c r="G43" s="8"/>
      <c r="H43" s="8"/>
      <c r="I43" s="8">
        <v>2040</v>
      </c>
      <c r="J43" s="8">
        <v>0</v>
      </c>
      <c r="K43" s="8"/>
      <c r="L43" s="8">
        <f t="shared" si="1"/>
        <v>74079.100000000006</v>
      </c>
      <c r="M43" s="8">
        <f t="shared" si="2"/>
        <v>0</v>
      </c>
      <c r="N43" s="6">
        <v>1.5</v>
      </c>
      <c r="O43" s="6">
        <v>1.5</v>
      </c>
      <c r="P43" s="6">
        <v>0.9</v>
      </c>
      <c r="Q43" s="6">
        <v>0.8</v>
      </c>
      <c r="R43" s="8">
        <f t="shared" si="3"/>
        <v>100.00678500000001</v>
      </c>
      <c r="S43" s="8">
        <f t="shared" si="3"/>
        <v>0</v>
      </c>
      <c r="T43" s="8">
        <f t="shared" si="4"/>
        <v>100.00678500000001</v>
      </c>
    </row>
    <row r="44" spans="1:20" x14ac:dyDescent="0.25">
      <c r="A44" s="26" t="s">
        <v>61</v>
      </c>
      <c r="B44" s="25">
        <f>SUM(B45:B58)</f>
        <v>1275260.8</v>
      </c>
      <c r="C44" s="25">
        <f>SUM(C45:C58)</f>
        <v>13760.500000000015</v>
      </c>
      <c r="D44" s="25">
        <f t="shared" ref="D44:K44" si="11">SUM(D45:D58)</f>
        <v>0</v>
      </c>
      <c r="E44" s="25">
        <f t="shared" si="11"/>
        <v>0</v>
      </c>
      <c r="F44" s="25">
        <f t="shared" si="11"/>
        <v>0</v>
      </c>
      <c r="G44" s="25">
        <f t="shared" si="11"/>
        <v>0</v>
      </c>
      <c r="H44" s="25">
        <f t="shared" si="11"/>
        <v>0</v>
      </c>
      <c r="I44" s="25">
        <f t="shared" si="11"/>
        <v>366318.5</v>
      </c>
      <c r="J44" s="25">
        <f t="shared" si="11"/>
        <v>13702.599999999989</v>
      </c>
      <c r="K44" s="25">
        <f t="shared" si="11"/>
        <v>0</v>
      </c>
      <c r="L44" s="25">
        <f t="shared" si="1"/>
        <v>1641579.3</v>
      </c>
      <c r="M44" s="25">
        <f t="shared" si="2"/>
        <v>27463.100000000006</v>
      </c>
      <c r="N44" s="24">
        <v>1.5</v>
      </c>
      <c r="O44" s="24">
        <v>1.5</v>
      </c>
      <c r="P44" s="24">
        <v>0.9</v>
      </c>
      <c r="Q44" s="24">
        <v>0.8</v>
      </c>
      <c r="R44" s="25">
        <f t="shared" si="3"/>
        <v>2216.132055</v>
      </c>
      <c r="S44" s="25">
        <f t="shared" si="3"/>
        <v>32.955720000000007</v>
      </c>
      <c r="T44" s="25">
        <f t="shared" si="4"/>
        <v>2249.087775</v>
      </c>
    </row>
    <row r="45" spans="1:20" x14ac:dyDescent="0.25">
      <c r="A45" s="24" t="s">
        <v>62</v>
      </c>
      <c r="B45" s="8">
        <v>121280.9</v>
      </c>
      <c r="C45" s="8">
        <v>7739.7000000000116</v>
      </c>
      <c r="D45" s="8">
        <v>0</v>
      </c>
      <c r="E45" s="8">
        <v>0</v>
      </c>
      <c r="F45" s="8"/>
      <c r="G45" s="8"/>
      <c r="H45" s="8"/>
      <c r="I45" s="8">
        <v>36747.300000000003</v>
      </c>
      <c r="J45" s="8">
        <v>1801.3999999999942</v>
      </c>
      <c r="K45" s="8"/>
      <c r="L45" s="8">
        <f t="shared" si="1"/>
        <v>158028.20000000001</v>
      </c>
      <c r="M45" s="8">
        <f t="shared" si="2"/>
        <v>9541.1000000000058</v>
      </c>
      <c r="N45" s="6">
        <v>1.5</v>
      </c>
      <c r="O45" s="6">
        <v>1.5</v>
      </c>
      <c r="P45" s="6">
        <v>0.9</v>
      </c>
      <c r="Q45" s="6">
        <v>0.8</v>
      </c>
      <c r="R45" s="8">
        <f t="shared" si="3"/>
        <v>213.33807000000002</v>
      </c>
      <c r="S45" s="8">
        <f t="shared" si="3"/>
        <v>11.449320000000007</v>
      </c>
      <c r="T45" s="8">
        <f t="shared" si="4"/>
        <v>224.78739000000002</v>
      </c>
    </row>
    <row r="46" spans="1:20" x14ac:dyDescent="0.25">
      <c r="A46" s="24" t="s">
        <v>63</v>
      </c>
      <c r="B46" s="8">
        <v>59115</v>
      </c>
      <c r="C46" s="8">
        <v>0</v>
      </c>
      <c r="D46" s="8">
        <v>0</v>
      </c>
      <c r="E46" s="8">
        <v>0</v>
      </c>
      <c r="F46" s="8"/>
      <c r="G46" s="8"/>
      <c r="H46" s="8"/>
      <c r="I46" s="8">
        <v>10028.700000000001</v>
      </c>
      <c r="J46" s="8">
        <v>0</v>
      </c>
      <c r="K46" s="8"/>
      <c r="L46" s="8">
        <f t="shared" si="1"/>
        <v>69143.7</v>
      </c>
      <c r="M46" s="8">
        <f t="shared" si="2"/>
        <v>0</v>
      </c>
      <c r="N46" s="6">
        <v>1.5</v>
      </c>
      <c r="O46" s="6">
        <v>1.5</v>
      </c>
      <c r="P46" s="6">
        <v>0.9</v>
      </c>
      <c r="Q46" s="6">
        <v>0.8</v>
      </c>
      <c r="R46" s="8">
        <f t="shared" si="3"/>
        <v>93.343994999999993</v>
      </c>
      <c r="S46" s="8">
        <f t="shared" si="3"/>
        <v>0</v>
      </c>
      <c r="T46" s="8">
        <f t="shared" si="4"/>
        <v>93.343994999999993</v>
      </c>
    </row>
    <row r="47" spans="1:20" x14ac:dyDescent="0.25">
      <c r="A47" s="24" t="s">
        <v>64</v>
      </c>
      <c r="B47" s="8">
        <v>158275.30000000002</v>
      </c>
      <c r="C47" s="8">
        <v>1570.6999999999825</v>
      </c>
      <c r="D47" s="8">
        <v>0</v>
      </c>
      <c r="E47" s="8">
        <v>0</v>
      </c>
      <c r="F47" s="8"/>
      <c r="G47" s="8"/>
      <c r="H47" s="8"/>
      <c r="I47" s="8">
        <v>29895.200000000001</v>
      </c>
      <c r="J47" s="8">
        <v>0</v>
      </c>
      <c r="K47" s="8"/>
      <c r="L47" s="8">
        <f t="shared" si="1"/>
        <v>188170.50000000003</v>
      </c>
      <c r="M47" s="8">
        <f t="shared" si="2"/>
        <v>1570.6999999999825</v>
      </c>
      <c r="N47" s="6">
        <v>1.5</v>
      </c>
      <c r="O47" s="6">
        <v>1.5</v>
      </c>
      <c r="P47" s="6">
        <v>0.9</v>
      </c>
      <c r="Q47" s="6">
        <v>0.8</v>
      </c>
      <c r="R47" s="8">
        <f t="shared" si="3"/>
        <v>254.03017500000004</v>
      </c>
      <c r="S47" s="8">
        <f t="shared" si="3"/>
        <v>1.8848399999999792</v>
      </c>
      <c r="T47" s="8">
        <f t="shared" si="4"/>
        <v>255.91501500000001</v>
      </c>
    </row>
    <row r="48" spans="1:20" x14ac:dyDescent="0.25">
      <c r="A48" s="24" t="s">
        <v>65</v>
      </c>
      <c r="B48" s="8">
        <v>58722.6</v>
      </c>
      <c r="C48" s="8">
        <v>0</v>
      </c>
      <c r="D48" s="8">
        <v>0</v>
      </c>
      <c r="E48" s="8">
        <v>0</v>
      </c>
      <c r="F48" s="8"/>
      <c r="G48" s="8"/>
      <c r="H48" s="8"/>
      <c r="I48" s="8">
        <v>25711.599999999999</v>
      </c>
      <c r="J48" s="8">
        <v>0</v>
      </c>
      <c r="K48" s="8"/>
      <c r="L48" s="8">
        <f t="shared" si="1"/>
        <v>84434.2</v>
      </c>
      <c r="M48" s="8">
        <f t="shared" si="2"/>
        <v>0</v>
      </c>
      <c r="N48" s="6">
        <v>1.5</v>
      </c>
      <c r="O48" s="6">
        <v>1.5</v>
      </c>
      <c r="P48" s="6">
        <v>0.9</v>
      </c>
      <c r="Q48" s="6">
        <v>0.8</v>
      </c>
      <c r="R48" s="8">
        <f t="shared" si="3"/>
        <v>113.98617</v>
      </c>
      <c r="S48" s="8">
        <f t="shared" si="3"/>
        <v>0</v>
      </c>
      <c r="T48" s="8">
        <f t="shared" si="4"/>
        <v>113.98617</v>
      </c>
    </row>
    <row r="49" spans="1:20" x14ac:dyDescent="0.25">
      <c r="A49" s="24" t="s">
        <v>66</v>
      </c>
      <c r="B49" s="8">
        <v>32432.6</v>
      </c>
      <c r="C49" s="8">
        <v>0</v>
      </c>
      <c r="D49" s="8">
        <v>0</v>
      </c>
      <c r="E49" s="8">
        <v>0</v>
      </c>
      <c r="F49" s="8"/>
      <c r="G49" s="8"/>
      <c r="H49" s="8"/>
      <c r="I49" s="8">
        <v>7869.9</v>
      </c>
      <c r="J49" s="8">
        <v>0</v>
      </c>
      <c r="K49" s="8"/>
      <c r="L49" s="8">
        <f t="shared" si="1"/>
        <v>40302.5</v>
      </c>
      <c r="M49" s="8">
        <f t="shared" si="2"/>
        <v>0</v>
      </c>
      <c r="N49" s="6">
        <v>1.5</v>
      </c>
      <c r="O49" s="6">
        <v>1.5</v>
      </c>
      <c r="P49" s="6">
        <v>0.9</v>
      </c>
      <c r="Q49" s="6">
        <v>0.8</v>
      </c>
      <c r="R49" s="8">
        <f t="shared" si="3"/>
        <v>54.408374999999999</v>
      </c>
      <c r="S49" s="8">
        <f t="shared" si="3"/>
        <v>0</v>
      </c>
      <c r="T49" s="8">
        <f t="shared" si="4"/>
        <v>54.408374999999999</v>
      </c>
    </row>
    <row r="50" spans="1:20" x14ac:dyDescent="0.25">
      <c r="A50" s="24" t="s">
        <v>67</v>
      </c>
      <c r="B50" s="8">
        <v>87870.1</v>
      </c>
      <c r="C50" s="8">
        <v>0</v>
      </c>
      <c r="D50" s="8">
        <v>0</v>
      </c>
      <c r="E50" s="8">
        <v>0</v>
      </c>
      <c r="F50" s="8"/>
      <c r="G50" s="8"/>
      <c r="H50" s="8"/>
      <c r="I50" s="8">
        <v>14805.6</v>
      </c>
      <c r="J50" s="8">
        <v>0</v>
      </c>
      <c r="K50" s="8"/>
      <c r="L50" s="8">
        <f t="shared" si="1"/>
        <v>102675.70000000001</v>
      </c>
      <c r="M50" s="8">
        <f t="shared" si="2"/>
        <v>0</v>
      </c>
      <c r="N50" s="6">
        <v>1.5</v>
      </c>
      <c r="O50" s="6">
        <v>1.5</v>
      </c>
      <c r="P50" s="6">
        <v>0.9</v>
      </c>
      <c r="Q50" s="6">
        <v>0.8</v>
      </c>
      <c r="R50" s="8">
        <f t="shared" si="3"/>
        <v>138.61219500000001</v>
      </c>
      <c r="S50" s="8">
        <f t="shared" si="3"/>
        <v>0</v>
      </c>
      <c r="T50" s="8">
        <f t="shared" si="4"/>
        <v>138.61219500000001</v>
      </c>
    </row>
    <row r="51" spans="1:20" x14ac:dyDescent="0.25">
      <c r="A51" s="24" t="s">
        <v>68</v>
      </c>
      <c r="B51" s="8">
        <v>75286</v>
      </c>
      <c r="C51" s="8">
        <v>1471.3000000000029</v>
      </c>
      <c r="D51" s="8">
        <v>0</v>
      </c>
      <c r="E51" s="8">
        <v>0</v>
      </c>
      <c r="F51" s="8"/>
      <c r="G51" s="8"/>
      <c r="H51" s="8"/>
      <c r="I51" s="8">
        <v>18510.7</v>
      </c>
      <c r="J51" s="8">
        <v>0</v>
      </c>
      <c r="K51" s="8"/>
      <c r="L51" s="8">
        <f t="shared" si="1"/>
        <v>93796.7</v>
      </c>
      <c r="M51" s="8">
        <f t="shared" si="2"/>
        <v>1471.3000000000029</v>
      </c>
      <c r="N51" s="6">
        <v>1.5</v>
      </c>
      <c r="O51" s="6">
        <v>1.5</v>
      </c>
      <c r="P51" s="6">
        <v>0.9</v>
      </c>
      <c r="Q51" s="6">
        <v>0.8</v>
      </c>
      <c r="R51" s="8">
        <f t="shared" si="3"/>
        <v>126.625545</v>
      </c>
      <c r="S51" s="8">
        <f t="shared" si="3"/>
        <v>1.7655600000000036</v>
      </c>
      <c r="T51" s="8">
        <f t="shared" si="4"/>
        <v>128.39110500000001</v>
      </c>
    </row>
    <row r="52" spans="1:20" x14ac:dyDescent="0.25">
      <c r="A52" s="24" t="s">
        <v>69</v>
      </c>
      <c r="B52" s="8">
        <v>47235</v>
      </c>
      <c r="C52" s="8">
        <v>0</v>
      </c>
      <c r="D52" s="8">
        <v>0</v>
      </c>
      <c r="E52" s="8">
        <v>0</v>
      </c>
      <c r="F52" s="8"/>
      <c r="G52" s="8"/>
      <c r="H52" s="8"/>
      <c r="I52" s="8">
        <v>7479</v>
      </c>
      <c r="J52" s="8">
        <v>0</v>
      </c>
      <c r="K52" s="8"/>
      <c r="L52" s="8">
        <f t="shared" si="1"/>
        <v>54714</v>
      </c>
      <c r="M52" s="8">
        <f t="shared" si="2"/>
        <v>0</v>
      </c>
      <c r="N52" s="6">
        <v>1.5</v>
      </c>
      <c r="O52" s="6">
        <v>1.5</v>
      </c>
      <c r="P52" s="6">
        <v>0.9</v>
      </c>
      <c r="Q52" s="6">
        <v>0.8</v>
      </c>
      <c r="R52" s="8">
        <f t="shared" si="3"/>
        <v>73.863900000000015</v>
      </c>
      <c r="S52" s="8">
        <f t="shared" si="3"/>
        <v>0</v>
      </c>
      <c r="T52" s="8">
        <f t="shared" si="4"/>
        <v>73.863900000000015</v>
      </c>
    </row>
    <row r="53" spans="1:20" x14ac:dyDescent="0.25">
      <c r="A53" s="24" t="s">
        <v>70</v>
      </c>
      <c r="B53" s="8">
        <v>123051.1</v>
      </c>
      <c r="C53" s="8">
        <v>0</v>
      </c>
      <c r="D53" s="8">
        <v>0</v>
      </c>
      <c r="E53" s="8">
        <v>0</v>
      </c>
      <c r="F53" s="8"/>
      <c r="G53" s="8"/>
      <c r="H53" s="8"/>
      <c r="I53" s="8">
        <v>23286</v>
      </c>
      <c r="J53" s="8">
        <v>0</v>
      </c>
      <c r="K53" s="8"/>
      <c r="L53" s="8">
        <f t="shared" si="1"/>
        <v>146337.1</v>
      </c>
      <c r="M53" s="8">
        <f t="shared" si="2"/>
        <v>0</v>
      </c>
      <c r="N53" s="6">
        <v>1.5</v>
      </c>
      <c r="O53" s="6">
        <v>1.5</v>
      </c>
      <c r="P53" s="6">
        <v>0.9</v>
      </c>
      <c r="Q53" s="6">
        <v>0.8</v>
      </c>
      <c r="R53" s="8">
        <f t="shared" si="3"/>
        <v>197.55508500000002</v>
      </c>
      <c r="S53" s="8">
        <f t="shared" si="3"/>
        <v>0</v>
      </c>
      <c r="T53" s="8">
        <f t="shared" si="4"/>
        <v>197.55508500000002</v>
      </c>
    </row>
    <row r="54" spans="1:20" x14ac:dyDescent="0.25">
      <c r="A54" s="24" t="s">
        <v>71</v>
      </c>
      <c r="B54" s="8">
        <v>68619.600000000006</v>
      </c>
      <c r="C54" s="8">
        <v>0</v>
      </c>
      <c r="D54" s="8">
        <v>0</v>
      </c>
      <c r="E54" s="8">
        <v>0</v>
      </c>
      <c r="F54" s="8"/>
      <c r="G54" s="8"/>
      <c r="H54" s="8"/>
      <c r="I54" s="8">
        <v>17105.400000000001</v>
      </c>
      <c r="J54" s="8">
        <v>3490</v>
      </c>
      <c r="K54" s="8"/>
      <c r="L54" s="8">
        <f t="shared" si="1"/>
        <v>85725</v>
      </c>
      <c r="M54" s="8">
        <f t="shared" si="2"/>
        <v>3490</v>
      </c>
      <c r="N54" s="6">
        <v>1.5</v>
      </c>
      <c r="O54" s="6">
        <v>1.5</v>
      </c>
      <c r="P54" s="6">
        <v>0.9</v>
      </c>
      <c r="Q54" s="6">
        <v>0.8</v>
      </c>
      <c r="R54" s="8">
        <f t="shared" si="3"/>
        <v>115.72875000000001</v>
      </c>
      <c r="S54" s="8">
        <f t="shared" si="3"/>
        <v>4.1879999999999997</v>
      </c>
      <c r="T54" s="8">
        <f t="shared" si="4"/>
        <v>119.91675000000001</v>
      </c>
    </row>
    <row r="55" spans="1:20" x14ac:dyDescent="0.25">
      <c r="A55" s="24" t="s">
        <v>72</v>
      </c>
      <c r="B55" s="8">
        <v>197802.3</v>
      </c>
      <c r="C55" s="8">
        <v>1356.3000000000175</v>
      </c>
      <c r="D55" s="8">
        <v>0</v>
      </c>
      <c r="E55" s="8">
        <v>0</v>
      </c>
      <c r="F55" s="8"/>
      <c r="G55" s="8"/>
      <c r="H55" s="8"/>
      <c r="I55" s="8">
        <v>148697.9</v>
      </c>
      <c r="J55" s="8">
        <v>5110.3999999999942</v>
      </c>
      <c r="K55" s="8"/>
      <c r="L55" s="8">
        <f t="shared" si="1"/>
        <v>346500.19999999995</v>
      </c>
      <c r="M55" s="8">
        <f t="shared" si="2"/>
        <v>6466.7000000000116</v>
      </c>
      <c r="N55" s="6">
        <v>1.5</v>
      </c>
      <c r="O55" s="6">
        <v>1.5</v>
      </c>
      <c r="P55" s="6">
        <v>0.9</v>
      </c>
      <c r="Q55" s="6">
        <v>0.8</v>
      </c>
      <c r="R55" s="8">
        <f t="shared" si="3"/>
        <v>467.77526999999998</v>
      </c>
      <c r="S55" s="8">
        <f t="shared" si="3"/>
        <v>7.7600400000000143</v>
      </c>
      <c r="T55" s="8">
        <f t="shared" si="4"/>
        <v>475.53530999999998</v>
      </c>
    </row>
    <row r="56" spans="1:20" x14ac:dyDescent="0.25">
      <c r="A56" s="24" t="s">
        <v>73</v>
      </c>
      <c r="B56" s="8">
        <v>102658.7</v>
      </c>
      <c r="C56" s="8">
        <v>1173.8000000000029</v>
      </c>
      <c r="D56" s="8">
        <v>0</v>
      </c>
      <c r="E56" s="8">
        <v>0</v>
      </c>
      <c r="F56" s="8"/>
      <c r="G56" s="8"/>
      <c r="H56" s="8"/>
      <c r="I56" s="8">
        <v>14311.4</v>
      </c>
      <c r="J56" s="8">
        <v>1889.3000000000011</v>
      </c>
      <c r="K56" s="8"/>
      <c r="L56" s="8">
        <f t="shared" si="1"/>
        <v>116970.09999999999</v>
      </c>
      <c r="M56" s="8">
        <f t="shared" si="2"/>
        <v>3063.100000000004</v>
      </c>
      <c r="N56" s="6">
        <v>1.5</v>
      </c>
      <c r="O56" s="6">
        <v>1.5</v>
      </c>
      <c r="P56" s="6">
        <v>0.9</v>
      </c>
      <c r="Q56" s="6">
        <v>0.8</v>
      </c>
      <c r="R56" s="8">
        <f t="shared" si="3"/>
        <v>157.90963500000001</v>
      </c>
      <c r="S56" s="8">
        <f t="shared" si="3"/>
        <v>3.675720000000005</v>
      </c>
      <c r="T56" s="8">
        <f t="shared" si="4"/>
        <v>161.58535500000002</v>
      </c>
    </row>
    <row r="57" spans="1:20" x14ac:dyDescent="0.25">
      <c r="A57" s="24" t="s">
        <v>74</v>
      </c>
      <c r="B57" s="8">
        <v>81076.5</v>
      </c>
      <c r="C57" s="8">
        <v>448.69999999999709</v>
      </c>
      <c r="D57" s="8">
        <v>0</v>
      </c>
      <c r="E57" s="8">
        <v>0</v>
      </c>
      <c r="F57" s="8"/>
      <c r="G57" s="8"/>
      <c r="H57" s="8"/>
      <c r="I57" s="8">
        <v>7401.6</v>
      </c>
      <c r="J57" s="8">
        <v>0</v>
      </c>
      <c r="K57" s="8"/>
      <c r="L57" s="8">
        <f t="shared" si="1"/>
        <v>88478.1</v>
      </c>
      <c r="M57" s="8">
        <f t="shared" si="2"/>
        <v>448.69999999999709</v>
      </c>
      <c r="N57" s="6">
        <v>1.5</v>
      </c>
      <c r="O57" s="6">
        <v>1.5</v>
      </c>
      <c r="P57" s="6">
        <v>0.9</v>
      </c>
      <c r="Q57" s="6">
        <v>0.8</v>
      </c>
      <c r="R57" s="8">
        <f t="shared" si="3"/>
        <v>119.44543500000003</v>
      </c>
      <c r="S57" s="8">
        <f t="shared" si="3"/>
        <v>0.53843999999999648</v>
      </c>
      <c r="T57" s="8">
        <f t="shared" si="4"/>
        <v>119.98387500000003</v>
      </c>
    </row>
    <row r="58" spans="1:20" x14ac:dyDescent="0.25">
      <c r="A58" s="24" t="s">
        <v>75</v>
      </c>
      <c r="B58" s="8">
        <v>61835.100000000006</v>
      </c>
      <c r="C58" s="8">
        <v>0</v>
      </c>
      <c r="D58" s="8">
        <v>0</v>
      </c>
      <c r="E58" s="8">
        <v>0</v>
      </c>
      <c r="F58" s="8"/>
      <c r="G58" s="8"/>
      <c r="H58" s="8"/>
      <c r="I58" s="8">
        <v>4468.2</v>
      </c>
      <c r="J58" s="8">
        <v>1411.5</v>
      </c>
      <c r="K58" s="8"/>
      <c r="L58" s="8">
        <f t="shared" si="1"/>
        <v>66303.3</v>
      </c>
      <c r="M58" s="8">
        <f t="shared" si="2"/>
        <v>1411.5</v>
      </c>
      <c r="N58" s="6">
        <v>1.5</v>
      </c>
      <c r="O58" s="6">
        <v>1.5</v>
      </c>
      <c r="P58" s="6">
        <v>0.9</v>
      </c>
      <c r="Q58" s="6">
        <v>0.8</v>
      </c>
      <c r="R58" s="8">
        <f t="shared" si="3"/>
        <v>89.509455000000017</v>
      </c>
      <c r="S58" s="8">
        <f t="shared" si="3"/>
        <v>1.6938000000000002</v>
      </c>
      <c r="T58" s="8">
        <f t="shared" si="4"/>
        <v>91.203255000000013</v>
      </c>
    </row>
  </sheetData>
  <mergeCells count="9">
    <mergeCell ref="A2:T2"/>
    <mergeCell ref="B3:C3"/>
    <mergeCell ref="D3:E3"/>
    <mergeCell ref="G3:H3"/>
    <mergeCell ref="I3:J3"/>
    <mergeCell ref="L3:M3"/>
    <mergeCell ref="N3:O3"/>
    <mergeCell ref="P3:Q3"/>
    <mergeCell ref="R3:T3"/>
  </mergeCells>
  <pageMargins left="0.11811023622047245" right="0.11811023622047245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п1 - чистота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2020-11-20T11:47:55Z</dcterms:created>
  <dcterms:modified xsi:type="dcterms:W3CDTF">2020-11-20T11:48:08Z</dcterms:modified>
</cp:coreProperties>
</file>